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activeTab="0"/>
  </bookViews>
  <sheets>
    <sheet name="estimate tool" sheetId="1" r:id="rId1"/>
  </sheets>
  <definedNames>
    <definedName name="_xlnm.Print_Area" localSheetId="0">'estimate tool'!$A$1:$M$151</definedName>
  </definedNames>
  <calcPr fullCalcOnLoad="1"/>
</workbook>
</file>

<file path=xl/comments1.xml><?xml version="1.0" encoding="utf-8"?>
<comments xmlns="http://schemas.openxmlformats.org/spreadsheetml/2006/main">
  <authors>
    <author>Matthew Larson</author>
    <author>Cort</author>
  </authors>
  <commentList>
    <comment ref="D63" authorId="0">
      <text>
        <r>
          <rPr>
            <b/>
            <sz val="9"/>
            <rFont val="Arial"/>
            <family val="2"/>
          </rPr>
          <t>insert total feet of flat secions of roofline here</t>
        </r>
      </text>
    </comment>
    <comment ref="F63" authorId="0">
      <text>
        <r>
          <rPr>
            <b/>
            <sz val="9"/>
            <rFont val="Arial"/>
            <family val="2"/>
          </rPr>
          <t>Insert total feet of peaks (only the bottom flat span of the peaks, formula doubles it) here.</t>
        </r>
      </text>
    </comment>
    <comment ref="D64" authorId="0">
      <text>
        <r>
          <rPr>
            <b/>
            <sz val="9"/>
            <rFont val="Arial"/>
            <family val="2"/>
          </rPr>
          <t>insert total feet of flat secions of roofline here</t>
        </r>
      </text>
    </comment>
    <comment ref="D65" authorId="0">
      <text>
        <r>
          <rPr>
            <b/>
            <sz val="9"/>
            <rFont val="Arial"/>
            <family val="2"/>
          </rPr>
          <t>insert total feet of flat secions of roofline here</t>
        </r>
      </text>
    </comment>
    <comment ref="D66" authorId="0">
      <text>
        <r>
          <rPr>
            <b/>
            <sz val="9"/>
            <rFont val="Arial"/>
            <family val="2"/>
          </rPr>
          <t>insert total feet of flat secions of roofline here</t>
        </r>
      </text>
    </comment>
    <comment ref="F64" authorId="0">
      <text>
        <r>
          <rPr>
            <b/>
            <sz val="9"/>
            <rFont val="Arial"/>
            <family val="2"/>
          </rPr>
          <t>Insert total feet of peaks (only the bottom flat span of the peaks, formula doubles it) here.</t>
        </r>
      </text>
    </comment>
    <comment ref="F65" authorId="0">
      <text>
        <r>
          <rPr>
            <b/>
            <sz val="9"/>
            <rFont val="Arial"/>
            <family val="2"/>
          </rPr>
          <t xml:space="preserve">Insert total feet of peaks (only the bottom flat span of the peaks, formula doubles it) here.
</t>
        </r>
      </text>
    </comment>
    <comment ref="F66" authorId="0">
      <text>
        <r>
          <rPr>
            <b/>
            <sz val="9"/>
            <rFont val="Arial"/>
            <family val="2"/>
          </rPr>
          <t xml:space="preserve">Insert total feet of peaks (only the bottom flat span of the peaks, formula doubles it) here.
</t>
        </r>
      </text>
    </comment>
    <comment ref="E68" authorId="0">
      <text>
        <r>
          <rPr>
            <b/>
            <sz val="9"/>
            <rFont val="Arial"/>
            <family val="2"/>
          </rPr>
          <t>Insert material price per foot of roofline (wire &amp; bulbs) 
(Optional - Include price of 1 clip per foot/socket.)</t>
        </r>
      </text>
    </comment>
    <comment ref="E69" authorId="0">
      <text>
        <r>
          <rPr>
            <b/>
            <sz val="9"/>
            <rFont val="Arial"/>
            <family val="2"/>
          </rPr>
          <t>Insert material price per foot of roofline (wire &amp; bulbs) 
(Optional - Include price of 1 clip per foot/socket.)</t>
        </r>
      </text>
    </comment>
    <comment ref="E70" authorId="0">
      <text>
        <r>
          <rPr>
            <b/>
            <sz val="9"/>
            <rFont val="Arial"/>
            <family val="2"/>
          </rPr>
          <t>Insert material price per foot of roofline (wire &amp; bulbs) 
(Optional - Include price of 1 clip per foot/socket.)</t>
        </r>
      </text>
    </comment>
    <comment ref="E71" authorId="0">
      <text>
        <r>
          <rPr>
            <b/>
            <sz val="9"/>
            <rFont val="Arial"/>
            <family val="2"/>
          </rPr>
          <t>Insert material price per foot of roofline (wire &amp; bulbs) 
(Optional - Include price of 1 clip per foot/socket.)</t>
        </r>
      </text>
    </comment>
    <comment ref="G72" authorId="0">
      <text>
        <r>
          <rPr>
            <b/>
            <sz val="9"/>
            <rFont val="Arial"/>
            <family val="2"/>
          </rPr>
          <t>total materials price for roofline</t>
        </r>
      </text>
    </comment>
    <comment ref="J72" authorId="0">
      <text>
        <r>
          <rPr>
            <b/>
            <sz val="9"/>
            <rFont val="Arial"/>
            <family val="2"/>
          </rPr>
          <t>total labor price for roofline</t>
        </r>
      </text>
    </comment>
    <comment ref="G77" authorId="0">
      <text>
        <r>
          <rPr>
            <b/>
            <sz val="9"/>
            <rFont val="Arial"/>
            <family val="2"/>
          </rPr>
          <t>total material and labor price for roofline</t>
        </r>
      </text>
    </comment>
    <comment ref="J63" authorId="0">
      <text>
        <r>
          <rPr>
            <b/>
            <sz val="9"/>
            <rFont val="Arial"/>
            <family val="2"/>
          </rPr>
          <t>insert your per foot labor rate</t>
        </r>
      </text>
    </comment>
    <comment ref="J64" authorId="0">
      <text>
        <r>
          <rPr>
            <b/>
            <sz val="9"/>
            <rFont val="Arial"/>
            <family val="2"/>
          </rPr>
          <t>insert additional fees and charges</t>
        </r>
      </text>
    </comment>
    <comment ref="J65" authorId="0">
      <text>
        <r>
          <rPr>
            <b/>
            <sz val="9"/>
            <rFont val="Arial"/>
            <family val="2"/>
          </rPr>
          <t>insert additional fees and charges</t>
        </r>
      </text>
    </comment>
    <comment ref="J66" authorId="0">
      <text>
        <r>
          <rPr>
            <b/>
            <sz val="9"/>
            <rFont val="Arial"/>
            <family val="2"/>
          </rPr>
          <t>insert additional fees and charges</t>
        </r>
      </text>
    </comment>
    <comment ref="J67" authorId="0">
      <text>
        <r>
          <rPr>
            <b/>
            <sz val="9"/>
            <rFont val="Arial"/>
            <family val="2"/>
          </rPr>
          <t>insert additional fees and charges</t>
        </r>
      </text>
    </comment>
    <comment ref="J68" authorId="0">
      <text>
        <r>
          <rPr>
            <b/>
            <sz val="9"/>
            <rFont val="Arial"/>
            <family val="2"/>
          </rPr>
          <t>insert additional fees and charges</t>
        </r>
      </text>
    </comment>
    <comment ref="J69" authorId="0">
      <text>
        <r>
          <rPr>
            <b/>
            <sz val="9"/>
            <rFont val="Arial"/>
            <family val="2"/>
          </rPr>
          <t>insert additional fees and charges</t>
        </r>
      </text>
    </comment>
    <comment ref="J70" authorId="0">
      <text>
        <r>
          <rPr>
            <b/>
            <sz val="9"/>
            <rFont val="Arial"/>
            <family val="2"/>
          </rPr>
          <t>insert additional fees and charges</t>
        </r>
      </text>
    </comment>
    <comment ref="J71" authorId="0">
      <text>
        <r>
          <rPr>
            <b/>
            <sz val="9"/>
            <rFont val="Arial"/>
            <family val="2"/>
          </rPr>
          <t>insert additional fees and charges</t>
        </r>
      </text>
    </comment>
    <comment ref="D81" authorId="0">
      <text>
        <r>
          <rPr>
            <sz val="9"/>
            <rFont val="Arial"/>
            <family val="2"/>
          </rPr>
          <t xml:space="preserve">Insert height of tree or bush.
</t>
        </r>
      </text>
    </comment>
    <comment ref="D82" authorId="0">
      <text>
        <r>
          <rPr>
            <sz val="9"/>
            <rFont val="Arial"/>
            <family val="2"/>
          </rPr>
          <t xml:space="preserve">Insert height of tree or bush.
</t>
        </r>
      </text>
    </comment>
    <comment ref="D83" authorId="0">
      <text>
        <r>
          <rPr>
            <sz val="9"/>
            <rFont val="Arial"/>
            <family val="2"/>
          </rPr>
          <t xml:space="preserve">Insert height of tree or bush.
</t>
        </r>
      </text>
    </comment>
    <comment ref="D84" authorId="0">
      <text>
        <r>
          <rPr>
            <sz val="9"/>
            <rFont val="Arial"/>
            <family val="2"/>
          </rPr>
          <t xml:space="preserve">Insert height of tree or bush.
</t>
        </r>
      </text>
    </comment>
    <comment ref="D85" authorId="0">
      <text>
        <r>
          <rPr>
            <sz val="9"/>
            <rFont val="Arial"/>
            <family val="2"/>
          </rPr>
          <t xml:space="preserve">Insert height of tree or bush.
</t>
        </r>
      </text>
    </comment>
    <comment ref="D86" authorId="0">
      <text>
        <r>
          <rPr>
            <sz val="9"/>
            <rFont val="Arial"/>
            <family val="2"/>
          </rPr>
          <t xml:space="preserve">Insert height of tree or bush.
</t>
        </r>
      </text>
    </comment>
    <comment ref="D87" authorId="0">
      <text>
        <r>
          <rPr>
            <sz val="9"/>
            <rFont val="Arial"/>
            <family val="2"/>
          </rPr>
          <t>Insert height of tree or bush.</t>
        </r>
      </text>
    </comment>
    <comment ref="D88" authorId="0">
      <text>
        <r>
          <rPr>
            <sz val="9"/>
            <rFont val="Arial"/>
            <family val="2"/>
          </rPr>
          <t xml:space="preserve">Insert height of tree or bush.
</t>
        </r>
      </text>
    </comment>
    <comment ref="E81" authorId="0">
      <text>
        <r>
          <rPr>
            <b/>
            <sz val="9"/>
            <rFont val="Arial"/>
            <family val="2"/>
          </rPr>
          <t>Insert width of tree or bush.</t>
        </r>
      </text>
    </comment>
    <comment ref="E82" authorId="0">
      <text>
        <r>
          <rPr>
            <b/>
            <sz val="9"/>
            <rFont val="Arial"/>
            <family val="2"/>
          </rPr>
          <t>Insert width of tree or bush.</t>
        </r>
      </text>
    </comment>
    <comment ref="E83" authorId="0">
      <text>
        <r>
          <rPr>
            <b/>
            <sz val="9"/>
            <rFont val="Arial"/>
            <family val="2"/>
          </rPr>
          <t>Insert width of tree or bush.</t>
        </r>
      </text>
    </comment>
    <comment ref="E84" authorId="0">
      <text>
        <r>
          <rPr>
            <b/>
            <sz val="9"/>
            <rFont val="Arial"/>
            <family val="2"/>
          </rPr>
          <t>Insert width of tree or bush.</t>
        </r>
      </text>
    </comment>
    <comment ref="E85" authorId="0">
      <text>
        <r>
          <rPr>
            <b/>
            <sz val="9"/>
            <rFont val="Arial"/>
            <family val="2"/>
          </rPr>
          <t>Insert width of tree or bush.</t>
        </r>
      </text>
    </comment>
    <comment ref="E86" authorId="0">
      <text>
        <r>
          <rPr>
            <b/>
            <sz val="9"/>
            <rFont val="Arial"/>
            <family val="2"/>
          </rPr>
          <t>Insert width of tree or bush.</t>
        </r>
      </text>
    </comment>
    <comment ref="E87" authorId="0">
      <text>
        <r>
          <rPr>
            <b/>
            <sz val="9"/>
            <rFont val="Arial"/>
            <family val="2"/>
          </rPr>
          <t>Insert width of tree or bush.</t>
        </r>
      </text>
    </comment>
    <comment ref="E88" authorId="0">
      <text>
        <r>
          <rPr>
            <b/>
            <sz val="9"/>
            <rFont val="Arial"/>
            <family val="2"/>
          </rPr>
          <t>Insert width of tree or bush.</t>
        </r>
      </text>
    </comment>
    <comment ref="F81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F82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F83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F84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F85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F86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F87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F88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C81" authorId="0">
      <text>
        <r>
          <rPr>
            <b/>
            <sz val="9"/>
            <rFont val="Arial"/>
            <family val="2"/>
          </rPr>
          <t>Premium Grade LED light sets have 70 lights and are 23.5' long.  Standard plug ends</t>
        </r>
      </text>
    </comment>
    <comment ref="C82" authorId="0">
      <text>
        <r>
          <rPr>
            <b/>
            <sz val="9"/>
            <rFont val="Arial"/>
            <family val="2"/>
          </rPr>
          <t>Standard Grade LED light sets have 70 lights and are 23.5' long.  Standard plug ends</t>
        </r>
      </text>
    </comment>
    <comment ref="C83" authorId="0">
      <text>
        <r>
          <rPr>
            <b/>
            <sz val="9"/>
            <rFont val="Arial"/>
            <family val="2"/>
          </rPr>
          <t>Standard Grade LED light sets have 70 lights and are 23.5' long.  Standard plug ends</t>
        </r>
      </text>
    </comment>
    <comment ref="C84" authorId="0">
      <text>
        <r>
          <rPr>
            <b/>
            <sz val="9"/>
            <rFont val="Arial"/>
            <family val="2"/>
          </rPr>
          <t>Standard Grade LED light sets have 70 lights and are 23.5' long.  Standard plug ends</t>
        </r>
      </text>
    </comment>
    <comment ref="C85" authorId="0">
      <text>
        <r>
          <rPr>
            <b/>
            <sz val="9"/>
            <rFont val="Arial"/>
            <family val="2"/>
          </rPr>
          <t>Commercial Grade LED light sets have 25 lights and are 8' long.  Coaxial plug ends</t>
        </r>
      </text>
    </comment>
    <comment ref="C86" authorId="0">
      <text>
        <r>
          <rPr>
            <b/>
            <sz val="9"/>
            <rFont val="Arial"/>
            <family val="2"/>
          </rPr>
          <t>Commercial Grade LED light sets have 25 lights and are 8' long.  Coaxial plug ends</t>
        </r>
      </text>
    </comment>
    <comment ref="C87" authorId="0">
      <text>
        <r>
          <rPr>
            <b/>
            <sz val="9"/>
            <rFont val="Arial"/>
            <family val="2"/>
          </rPr>
          <t>Commercial Grade LED light sets have 25 lights and are 8' long.  Coaxial plug ends</t>
        </r>
      </text>
    </comment>
    <comment ref="C88" authorId="0">
      <text>
        <r>
          <rPr>
            <b/>
            <sz val="9"/>
            <rFont val="Arial"/>
            <family val="2"/>
          </rPr>
          <t>Commercial Grade LED light sets have 25 lights and are 8' long.  Coaxial plug ends</t>
        </r>
      </text>
    </comment>
    <comment ref="H81" authorId="0">
      <text>
        <r>
          <rPr>
            <b/>
            <sz val="9"/>
            <rFont val="Arial"/>
            <family val="2"/>
          </rPr>
          <t>Insert color choice.  NOTE: Color determines price!</t>
        </r>
      </text>
    </comment>
    <comment ref="H82" authorId="0">
      <text>
        <r>
          <rPr>
            <b/>
            <sz val="9"/>
            <rFont val="Arial"/>
            <family val="2"/>
          </rPr>
          <t>Insert color choice.  NOTE: Color determines price!</t>
        </r>
      </text>
    </comment>
    <comment ref="H83" authorId="0">
      <text>
        <r>
          <rPr>
            <b/>
            <sz val="9"/>
            <rFont val="Arial"/>
            <family val="2"/>
          </rPr>
          <t>Insert color choice.  NOTE: Color determines price!</t>
        </r>
      </text>
    </comment>
    <comment ref="H84" authorId="0">
      <text>
        <r>
          <rPr>
            <b/>
            <sz val="9"/>
            <rFont val="Arial"/>
            <family val="2"/>
          </rPr>
          <t>Insert color choice.  NOTE: Color determines price!</t>
        </r>
      </text>
    </comment>
    <comment ref="H85" authorId="0">
      <text>
        <r>
          <rPr>
            <b/>
            <sz val="9"/>
            <rFont val="Arial"/>
            <family val="2"/>
          </rPr>
          <t>Insert color choice.  NOTE: Color determines price!</t>
        </r>
      </text>
    </comment>
    <comment ref="H86" authorId="0">
      <text>
        <r>
          <rPr>
            <b/>
            <sz val="9"/>
            <rFont val="Arial"/>
            <family val="2"/>
          </rPr>
          <t>Insert color choice.  NOTE: Color determines price!</t>
        </r>
      </text>
    </comment>
    <comment ref="H87" authorId="0">
      <text>
        <r>
          <rPr>
            <b/>
            <sz val="9"/>
            <rFont val="Arial"/>
            <family val="2"/>
          </rPr>
          <t>Insert color choice.  NOTE: Color determines price!</t>
        </r>
      </text>
    </comment>
    <comment ref="H88" authorId="0">
      <text>
        <r>
          <rPr>
            <b/>
            <sz val="9"/>
            <rFont val="Arial"/>
            <family val="2"/>
          </rPr>
          <t>Insert color choice.  NOTE: Color determines price!</t>
        </r>
      </text>
    </comment>
    <comment ref="L81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L82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L83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L84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L85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L86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L87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L88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C96" authorId="0">
      <text>
        <r>
          <rPr>
            <b/>
            <sz val="9"/>
            <rFont val="Arial"/>
            <family val="2"/>
          </rPr>
          <t>Commercial Grade LED light sets have 25 lights and are 25' long.  Coaxial plug ends</t>
        </r>
      </text>
    </comment>
    <comment ref="D96" authorId="0">
      <text>
        <r>
          <rPr>
            <sz val="9"/>
            <rFont val="Arial"/>
            <family val="2"/>
          </rPr>
          <t>Insert height of tree.</t>
        </r>
      </text>
    </comment>
    <comment ref="E96" authorId="0">
      <text>
        <r>
          <rPr>
            <b/>
            <sz val="9"/>
            <rFont val="Arial"/>
            <family val="2"/>
          </rPr>
          <t>Insert width of tree.</t>
        </r>
      </text>
    </comment>
    <comment ref="F96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H96" authorId="0">
      <text>
        <r>
          <rPr>
            <b/>
            <sz val="9"/>
            <rFont val="Arial"/>
            <family val="2"/>
          </rPr>
          <t>Insert color choice.  NOTE: color determines price!</t>
        </r>
      </text>
    </comment>
    <comment ref="L96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F97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H97" authorId="0">
      <text>
        <r>
          <rPr>
            <b/>
            <sz val="9"/>
            <rFont val="Arial"/>
            <family val="2"/>
          </rPr>
          <t>Insert color choice.  NOTE: color determines price!</t>
        </r>
      </text>
    </comment>
    <comment ref="L97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F98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H98" authorId="0">
      <text>
        <r>
          <rPr>
            <b/>
            <sz val="9"/>
            <rFont val="Arial"/>
            <family val="2"/>
          </rPr>
          <t>Insert color choice.  NOTE: color determines price!</t>
        </r>
      </text>
    </comment>
    <comment ref="L98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F99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H99" authorId="0">
      <text>
        <r>
          <rPr>
            <b/>
            <sz val="9"/>
            <rFont val="Arial"/>
            <family val="2"/>
          </rPr>
          <t>Insert color choice.  NOTE: color determines price!</t>
        </r>
      </text>
    </comment>
    <comment ref="L99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C97" authorId="0">
      <text>
        <r>
          <rPr>
            <b/>
            <sz val="9"/>
            <rFont val="Arial"/>
            <family val="2"/>
          </rPr>
          <t>Commercial Grade LED light sets have 25 lights and are 25' long.  Coaxial plug ends</t>
        </r>
      </text>
    </comment>
    <comment ref="C98" authorId="0">
      <text>
        <r>
          <rPr>
            <b/>
            <sz val="9"/>
            <rFont val="Arial"/>
            <family val="2"/>
          </rPr>
          <t>Commercial Grade LED light sets have 25 lights and are 25' long.  Coaxial plug ends</t>
        </r>
      </text>
    </comment>
    <comment ref="C99" authorId="0">
      <text>
        <r>
          <rPr>
            <b/>
            <sz val="9"/>
            <rFont val="Arial"/>
            <family val="2"/>
          </rPr>
          <t>Commercial Grade LED light sets have 25 lights and are 25' long.  Coaxial plug ends</t>
        </r>
      </text>
    </comment>
    <comment ref="D97" authorId="0">
      <text>
        <r>
          <rPr>
            <sz val="9"/>
            <rFont val="Arial"/>
            <family val="2"/>
          </rPr>
          <t>Insert height of tree.</t>
        </r>
      </text>
    </comment>
    <comment ref="D98" authorId="0">
      <text>
        <r>
          <rPr>
            <sz val="9"/>
            <rFont val="Arial"/>
            <family val="2"/>
          </rPr>
          <t>Insert height of tree.</t>
        </r>
      </text>
    </comment>
    <comment ref="D99" authorId="0">
      <text>
        <r>
          <rPr>
            <sz val="9"/>
            <rFont val="Arial"/>
            <family val="2"/>
          </rPr>
          <t>Insert height of tree.</t>
        </r>
      </text>
    </comment>
    <comment ref="E97" authorId="0">
      <text>
        <r>
          <rPr>
            <b/>
            <sz val="9"/>
            <rFont val="Arial"/>
            <family val="2"/>
          </rPr>
          <t>Insert width of tree.</t>
        </r>
      </text>
    </comment>
    <comment ref="E98" authorId="0">
      <text>
        <r>
          <rPr>
            <b/>
            <sz val="9"/>
            <rFont val="Arial"/>
            <family val="2"/>
          </rPr>
          <t>Insert width of tree.</t>
        </r>
      </text>
    </comment>
    <comment ref="E99" authorId="0">
      <text>
        <r>
          <rPr>
            <b/>
            <sz val="9"/>
            <rFont val="Arial"/>
            <family val="2"/>
          </rPr>
          <t>Insert width of tree.</t>
        </r>
      </text>
    </comment>
    <comment ref="C111" authorId="0">
      <text>
        <r>
          <rPr>
            <b/>
            <sz val="9"/>
            <rFont val="Arial"/>
            <family val="2"/>
          </rPr>
          <t>50 light sets are 25' long.  6" spacing between bulbs</t>
        </r>
      </text>
    </comment>
    <comment ref="D111" authorId="0">
      <text>
        <r>
          <rPr>
            <sz val="9"/>
            <rFont val="Arial"/>
            <family val="2"/>
          </rPr>
          <t xml:space="preserve">insert height of tree or bush
</t>
        </r>
      </text>
    </comment>
    <comment ref="E111" authorId="0">
      <text>
        <r>
          <rPr>
            <b/>
            <sz val="9"/>
            <rFont val="Arial"/>
            <family val="2"/>
          </rPr>
          <t>Insert width of tree or bush.</t>
        </r>
      </text>
    </comment>
    <comment ref="F111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K111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D112" authorId="0">
      <text>
        <r>
          <rPr>
            <sz val="9"/>
            <rFont val="Arial"/>
            <family val="2"/>
          </rPr>
          <t xml:space="preserve">insert height of tree or bush
</t>
        </r>
      </text>
    </comment>
    <comment ref="E112" authorId="0">
      <text>
        <r>
          <rPr>
            <b/>
            <sz val="9"/>
            <rFont val="Arial"/>
            <family val="2"/>
          </rPr>
          <t>Insert width of tree or bush.</t>
        </r>
      </text>
    </comment>
    <comment ref="F112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K112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D113" authorId="0">
      <text>
        <r>
          <rPr>
            <sz val="9"/>
            <rFont val="Arial"/>
            <family val="2"/>
          </rPr>
          <t xml:space="preserve">insert height of tree or bush
</t>
        </r>
      </text>
    </comment>
    <comment ref="E113" authorId="0">
      <text>
        <r>
          <rPr>
            <b/>
            <sz val="9"/>
            <rFont val="Arial"/>
            <family val="2"/>
          </rPr>
          <t>Insert width of tree or bush.</t>
        </r>
      </text>
    </comment>
    <comment ref="F113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K113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D114" authorId="0">
      <text>
        <r>
          <rPr>
            <sz val="9"/>
            <rFont val="Arial"/>
            <family val="2"/>
          </rPr>
          <t xml:space="preserve">insert height of tree or bush
</t>
        </r>
      </text>
    </comment>
    <comment ref="E114" authorId="0">
      <text>
        <r>
          <rPr>
            <b/>
            <sz val="9"/>
            <rFont val="Arial"/>
            <family val="2"/>
          </rPr>
          <t>Insert width of tree or bush.</t>
        </r>
      </text>
    </comment>
    <comment ref="F114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K114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C115" authorId="0">
      <text>
        <r>
          <rPr>
            <b/>
            <sz val="9"/>
            <rFont val="Arial"/>
            <family val="2"/>
          </rPr>
          <t>100 lights sets 50' long.  (4" spacing between bulbs)</t>
        </r>
      </text>
    </comment>
    <comment ref="D115" authorId="0">
      <text>
        <r>
          <rPr>
            <sz val="9"/>
            <rFont val="Arial"/>
            <family val="2"/>
          </rPr>
          <t xml:space="preserve">insert height of tree or bush
</t>
        </r>
      </text>
    </comment>
    <comment ref="E115" authorId="0">
      <text>
        <r>
          <rPr>
            <b/>
            <sz val="9"/>
            <rFont val="Arial"/>
            <family val="2"/>
          </rPr>
          <t>Insert width of tree or bush.</t>
        </r>
      </text>
    </comment>
    <comment ref="F115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K115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D116" authorId="0">
      <text>
        <r>
          <rPr>
            <sz val="9"/>
            <rFont val="Arial"/>
            <family val="2"/>
          </rPr>
          <t xml:space="preserve">insert height of tree or bush
</t>
        </r>
      </text>
    </comment>
    <comment ref="E116" authorId="0">
      <text>
        <r>
          <rPr>
            <b/>
            <sz val="9"/>
            <rFont val="Arial"/>
            <family val="2"/>
          </rPr>
          <t>Insert width of tree or bush.</t>
        </r>
      </text>
    </comment>
    <comment ref="F116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K116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D117" authorId="0">
      <text>
        <r>
          <rPr>
            <sz val="9"/>
            <rFont val="Arial"/>
            <family val="2"/>
          </rPr>
          <t xml:space="preserve">insert height of tree or bush
</t>
        </r>
      </text>
    </comment>
    <comment ref="E117" authorId="0">
      <text>
        <r>
          <rPr>
            <b/>
            <sz val="9"/>
            <rFont val="Arial"/>
            <family val="2"/>
          </rPr>
          <t>Insert width of tree or bush.</t>
        </r>
      </text>
    </comment>
    <comment ref="F117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K117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D118" authorId="0">
      <text>
        <r>
          <rPr>
            <sz val="9"/>
            <rFont val="Arial"/>
            <family val="2"/>
          </rPr>
          <t xml:space="preserve">insert height of tree or bush
</t>
        </r>
      </text>
    </comment>
    <comment ref="E118" authorId="0">
      <text>
        <r>
          <rPr>
            <b/>
            <sz val="9"/>
            <rFont val="Arial"/>
            <family val="2"/>
          </rPr>
          <t>Insert width of tree or bush.</t>
        </r>
      </text>
    </comment>
    <comment ref="F118" authorId="0">
      <text>
        <r>
          <rPr>
            <b/>
            <sz val="9"/>
            <rFont val="Arial"/>
            <family val="2"/>
          </rPr>
          <t>Insert sale price of strand.</t>
        </r>
      </text>
    </comment>
    <comment ref="K118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C116" authorId="0">
      <text>
        <r>
          <rPr>
            <b/>
            <sz val="9"/>
            <rFont val="Arial"/>
            <family val="2"/>
          </rPr>
          <t>100 lights sets 50' long.  (4" spacing between bulbs)</t>
        </r>
      </text>
    </comment>
    <comment ref="C117" authorId="0">
      <text>
        <r>
          <rPr>
            <b/>
            <sz val="9"/>
            <rFont val="Arial"/>
            <family val="2"/>
          </rPr>
          <t>100 lights sets 50' long.  (4" spacing between bulbs)</t>
        </r>
      </text>
    </comment>
    <comment ref="C118" authorId="0">
      <text>
        <r>
          <rPr>
            <b/>
            <sz val="9"/>
            <rFont val="Arial"/>
            <family val="2"/>
          </rPr>
          <t>100 lights sets 50' long.  (4" spacing between bulbs)</t>
        </r>
      </text>
    </comment>
    <comment ref="C112" authorId="0">
      <text>
        <r>
          <rPr>
            <b/>
            <sz val="9"/>
            <rFont val="Arial"/>
            <family val="2"/>
          </rPr>
          <t>50 light sets are 25' long.  6" spacing between bulbs</t>
        </r>
      </text>
    </comment>
    <comment ref="C113" authorId="0">
      <text>
        <r>
          <rPr>
            <b/>
            <sz val="9"/>
            <rFont val="Arial"/>
            <family val="2"/>
          </rPr>
          <t>50 light sets are 25' long.  6" spacing between bulbs</t>
        </r>
      </text>
    </comment>
    <comment ref="C114" authorId="0">
      <text>
        <r>
          <rPr>
            <b/>
            <sz val="9"/>
            <rFont val="Arial"/>
            <family val="2"/>
          </rPr>
          <t>50 light sets are 25' long.  6" spacing between bulbs</t>
        </r>
      </text>
    </comment>
    <comment ref="D126" authorId="0">
      <text>
        <r>
          <rPr>
            <b/>
            <sz val="9"/>
            <rFont val="Arial"/>
            <family val="2"/>
          </rPr>
          <t>insert number of units sold</t>
        </r>
      </text>
    </comment>
    <comment ref="D127" authorId="0">
      <text>
        <r>
          <rPr>
            <b/>
            <sz val="9"/>
            <rFont val="Arial"/>
            <family val="2"/>
          </rPr>
          <t>insert number of units sold</t>
        </r>
      </text>
    </comment>
    <comment ref="D128" authorId="0">
      <text>
        <r>
          <rPr>
            <b/>
            <sz val="9"/>
            <rFont val="Arial"/>
            <family val="2"/>
          </rPr>
          <t>insert number of units sold</t>
        </r>
      </text>
    </comment>
    <comment ref="D129" authorId="0">
      <text>
        <r>
          <rPr>
            <b/>
            <sz val="9"/>
            <rFont val="Arial"/>
            <family val="2"/>
          </rPr>
          <t>insert number of units sold</t>
        </r>
      </text>
    </comment>
    <comment ref="D130" authorId="0">
      <text>
        <r>
          <rPr>
            <b/>
            <sz val="9"/>
            <rFont val="Arial"/>
            <family val="2"/>
          </rPr>
          <t>insert number of units sold</t>
        </r>
      </text>
    </comment>
    <comment ref="D131" authorId="0">
      <text>
        <r>
          <rPr>
            <b/>
            <sz val="9"/>
            <rFont val="Arial"/>
            <family val="2"/>
          </rPr>
          <t>insert number of units sold</t>
        </r>
      </text>
    </comment>
    <comment ref="D132" authorId="0">
      <text>
        <r>
          <rPr>
            <b/>
            <sz val="9"/>
            <rFont val="Arial"/>
            <family val="2"/>
          </rPr>
          <t>insert number of units sold</t>
        </r>
      </text>
    </comment>
    <comment ref="D133" authorId="0">
      <text>
        <r>
          <rPr>
            <b/>
            <sz val="9"/>
            <rFont val="Arial"/>
            <family val="2"/>
          </rPr>
          <t>insert number of units sold</t>
        </r>
      </text>
    </comment>
    <comment ref="D134" authorId="0">
      <text>
        <r>
          <rPr>
            <b/>
            <sz val="9"/>
            <rFont val="Arial"/>
            <family val="2"/>
          </rPr>
          <t>insert number of units sold</t>
        </r>
      </text>
    </comment>
    <comment ref="D135" authorId="0">
      <text>
        <r>
          <rPr>
            <b/>
            <sz val="9"/>
            <rFont val="Arial"/>
            <family val="2"/>
          </rPr>
          <t>insert number of units sold</t>
        </r>
      </text>
    </comment>
    <comment ref="E126" authorId="0">
      <text>
        <r>
          <rPr>
            <b/>
            <sz val="9"/>
            <rFont val="Arial"/>
            <family val="2"/>
          </rPr>
          <t>insert price of item</t>
        </r>
      </text>
    </comment>
    <comment ref="E127" authorId="0">
      <text>
        <r>
          <rPr>
            <b/>
            <sz val="9"/>
            <rFont val="Arial"/>
            <family val="2"/>
          </rPr>
          <t>insert price of item</t>
        </r>
      </text>
    </comment>
    <comment ref="E128" authorId="0">
      <text>
        <r>
          <rPr>
            <b/>
            <sz val="9"/>
            <rFont val="Arial"/>
            <family val="2"/>
          </rPr>
          <t>insert price of item</t>
        </r>
      </text>
    </comment>
    <comment ref="E129" authorId="0">
      <text>
        <r>
          <rPr>
            <b/>
            <sz val="9"/>
            <rFont val="Arial"/>
            <family val="2"/>
          </rPr>
          <t>insert price of item</t>
        </r>
      </text>
    </comment>
    <comment ref="E130" authorId="0">
      <text>
        <r>
          <rPr>
            <b/>
            <sz val="9"/>
            <rFont val="Arial"/>
            <family val="2"/>
          </rPr>
          <t>insert price of item</t>
        </r>
      </text>
    </comment>
    <comment ref="E131" authorId="0">
      <text>
        <r>
          <rPr>
            <b/>
            <sz val="9"/>
            <rFont val="Arial"/>
            <family val="2"/>
          </rPr>
          <t>insert price of item</t>
        </r>
      </text>
    </comment>
    <comment ref="E132" authorId="0">
      <text>
        <r>
          <rPr>
            <b/>
            <sz val="9"/>
            <rFont val="Arial"/>
            <family val="2"/>
          </rPr>
          <t>insert price of item</t>
        </r>
      </text>
    </comment>
    <comment ref="E133" authorId="0">
      <text>
        <r>
          <rPr>
            <b/>
            <sz val="9"/>
            <rFont val="Arial"/>
            <family val="2"/>
          </rPr>
          <t>insert price of item</t>
        </r>
      </text>
    </comment>
    <comment ref="E134" authorId="0">
      <text>
        <r>
          <rPr>
            <b/>
            <sz val="9"/>
            <rFont val="Arial"/>
            <family val="2"/>
          </rPr>
          <t>insert price of item</t>
        </r>
      </text>
    </comment>
    <comment ref="E135" authorId="0">
      <text>
        <r>
          <rPr>
            <b/>
            <sz val="9"/>
            <rFont val="Arial"/>
            <family val="2"/>
          </rPr>
          <t>insert price of item</t>
        </r>
      </text>
    </comment>
    <comment ref="E136" authorId="0">
      <text>
        <r>
          <rPr>
            <b/>
            <sz val="9"/>
            <rFont val="Arial"/>
            <family val="2"/>
          </rPr>
          <t>insert price of item</t>
        </r>
      </text>
    </comment>
    <comment ref="E137" authorId="0">
      <text>
        <r>
          <rPr>
            <b/>
            <sz val="9"/>
            <rFont val="Arial"/>
            <family val="2"/>
          </rPr>
          <t>insert price of item</t>
        </r>
      </text>
    </comment>
    <comment ref="I126" authorId="0">
      <text>
        <r>
          <rPr>
            <b/>
            <sz val="9"/>
            <rFont val="Arial"/>
            <family val="2"/>
          </rPr>
          <t>Labor rate for installation
and removal (If required).</t>
        </r>
      </text>
    </comment>
    <comment ref="I127" authorId="0">
      <text>
        <r>
          <rPr>
            <b/>
            <sz val="9"/>
            <rFont val="Arial"/>
            <family val="2"/>
          </rPr>
          <t>Labor rate for installation
and removal (If required).</t>
        </r>
      </text>
    </comment>
    <comment ref="I128" authorId="0">
      <text>
        <r>
          <rPr>
            <b/>
            <sz val="9"/>
            <rFont val="Arial"/>
            <family val="2"/>
          </rPr>
          <t>Labor rate for installation
and removal (If required).</t>
        </r>
      </text>
    </comment>
    <comment ref="I129" authorId="0">
      <text>
        <r>
          <rPr>
            <b/>
            <sz val="9"/>
            <rFont val="Arial"/>
            <family val="2"/>
          </rPr>
          <t>Labor rate for installation
and removal (If required).</t>
        </r>
      </text>
    </comment>
    <comment ref="I130" authorId="0">
      <text>
        <r>
          <rPr>
            <b/>
            <sz val="9"/>
            <rFont val="Arial"/>
            <family val="2"/>
          </rPr>
          <t>Labor rate for installation
and removal (If required).</t>
        </r>
      </text>
    </comment>
    <comment ref="I131" authorId="0">
      <text>
        <r>
          <rPr>
            <b/>
            <sz val="9"/>
            <rFont val="Arial"/>
            <family val="2"/>
          </rPr>
          <t>Labor rate for installation
and removal (If required).</t>
        </r>
      </text>
    </comment>
    <comment ref="I132" authorId="0">
      <text>
        <r>
          <rPr>
            <b/>
            <sz val="9"/>
            <rFont val="Arial"/>
            <family val="2"/>
          </rPr>
          <t>Labor rate for installation
and removal (If required).</t>
        </r>
      </text>
    </comment>
    <comment ref="I133" authorId="0">
      <text>
        <r>
          <rPr>
            <b/>
            <sz val="9"/>
            <rFont val="Arial"/>
            <family val="2"/>
          </rPr>
          <t>Labor rate for installation
and removal (If required).</t>
        </r>
      </text>
    </comment>
    <comment ref="I134" authorId="0">
      <text>
        <r>
          <rPr>
            <b/>
            <sz val="9"/>
            <rFont val="Arial"/>
            <family val="2"/>
          </rPr>
          <t>Labor rate for installation
and removal (If required).</t>
        </r>
      </text>
    </comment>
    <comment ref="I135" authorId="0">
      <text>
        <r>
          <rPr>
            <b/>
            <sz val="9"/>
            <rFont val="Arial"/>
            <family val="2"/>
          </rPr>
          <t>Labor rate for installation
and removal (If required).</t>
        </r>
      </text>
    </comment>
    <comment ref="D145" authorId="0">
      <text>
        <r>
          <rPr>
            <b/>
            <sz val="9"/>
            <rFont val="Arial"/>
            <family val="2"/>
          </rPr>
          <t>insert number of units sold</t>
        </r>
      </text>
    </comment>
    <comment ref="D146" authorId="0">
      <text>
        <r>
          <rPr>
            <b/>
            <sz val="9"/>
            <rFont val="Arial"/>
            <family val="2"/>
          </rPr>
          <t>insert number of units sold</t>
        </r>
      </text>
    </comment>
    <comment ref="D147" authorId="0">
      <text>
        <r>
          <rPr>
            <b/>
            <sz val="9"/>
            <rFont val="Arial"/>
            <family val="2"/>
          </rPr>
          <t>insert number of units sold</t>
        </r>
      </text>
    </comment>
    <comment ref="G81" authorId="1">
      <text>
        <r>
          <rPr>
            <b/>
            <sz val="9"/>
            <rFont val="Tahoma"/>
            <family val="2"/>
          </rPr>
          <t>Enter style of strand.
Create additional fields if using more than 4 colors/styles.</t>
        </r>
        <r>
          <rPr>
            <sz val="9"/>
            <rFont val="Tahoma"/>
            <family val="2"/>
          </rPr>
          <t xml:space="preserve">
</t>
        </r>
      </text>
    </comment>
    <comment ref="G82" authorId="1">
      <text>
        <r>
          <rPr>
            <b/>
            <sz val="9"/>
            <rFont val="Tahoma"/>
            <family val="2"/>
          </rPr>
          <t>Enter style of strand.
Create additional fields if using more than 4 colors/styles.</t>
        </r>
        <r>
          <rPr>
            <sz val="9"/>
            <rFont val="Tahoma"/>
            <family val="2"/>
          </rPr>
          <t xml:space="preserve">
</t>
        </r>
      </text>
    </comment>
    <comment ref="G83" authorId="1">
      <text>
        <r>
          <rPr>
            <b/>
            <sz val="9"/>
            <rFont val="Tahoma"/>
            <family val="2"/>
          </rPr>
          <t>Enter style of strand.
Create additional fields if using more than 4 colors/styles.</t>
        </r>
        <r>
          <rPr>
            <sz val="9"/>
            <rFont val="Tahoma"/>
            <family val="2"/>
          </rPr>
          <t xml:space="preserve">
</t>
        </r>
      </text>
    </comment>
    <comment ref="G84" authorId="1">
      <text>
        <r>
          <rPr>
            <b/>
            <sz val="9"/>
            <rFont val="Tahoma"/>
            <family val="2"/>
          </rPr>
          <t>Enter style of strand.
Create additional fields if using more than 4 colors/styles.</t>
        </r>
        <r>
          <rPr>
            <sz val="9"/>
            <rFont val="Tahoma"/>
            <family val="2"/>
          </rPr>
          <t xml:space="preserve">
</t>
        </r>
      </text>
    </comment>
    <comment ref="G85" authorId="1">
      <text>
        <r>
          <rPr>
            <b/>
            <sz val="9"/>
            <rFont val="Tahoma"/>
            <family val="2"/>
          </rPr>
          <t>Enter style of strand.
Create additional fields if using more than 4 colors/styles.</t>
        </r>
        <r>
          <rPr>
            <sz val="9"/>
            <rFont val="Tahoma"/>
            <family val="2"/>
          </rPr>
          <t xml:space="preserve">
</t>
        </r>
      </text>
    </comment>
    <comment ref="G86" authorId="1">
      <text>
        <r>
          <rPr>
            <b/>
            <sz val="9"/>
            <rFont val="Tahoma"/>
            <family val="2"/>
          </rPr>
          <t>Enter style of strand.
Create additional fields if using more than 4 colors/styles.</t>
        </r>
        <r>
          <rPr>
            <sz val="9"/>
            <rFont val="Tahoma"/>
            <family val="2"/>
          </rPr>
          <t xml:space="preserve">
</t>
        </r>
      </text>
    </comment>
    <comment ref="G87" authorId="1">
      <text>
        <r>
          <rPr>
            <b/>
            <sz val="9"/>
            <rFont val="Tahoma"/>
            <family val="2"/>
          </rPr>
          <t>Enter style of strand.
Create additional fields if using more than 4 colors/styles.</t>
        </r>
        <r>
          <rPr>
            <sz val="9"/>
            <rFont val="Tahoma"/>
            <family val="2"/>
          </rPr>
          <t xml:space="preserve">
</t>
        </r>
      </text>
    </comment>
    <comment ref="G88" authorId="1">
      <text>
        <r>
          <rPr>
            <b/>
            <sz val="9"/>
            <rFont val="Tahoma"/>
            <family val="2"/>
          </rPr>
          <t>Enter style of strand.
Create additional fields if using more than 4 colors/styles.</t>
        </r>
        <r>
          <rPr>
            <sz val="9"/>
            <rFont val="Tahoma"/>
            <family val="2"/>
          </rPr>
          <t xml:space="preserve">
</t>
        </r>
      </text>
    </comment>
    <comment ref="L100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L101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L102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L103" authorId="0">
      <text>
        <r>
          <rPr>
            <b/>
            <sz val="9"/>
            <rFont val="Arial"/>
            <family val="2"/>
          </rPr>
          <t>labor rate for insallation/removal of light strand</t>
        </r>
      </text>
    </comment>
    <comment ref="C100" authorId="1">
      <text>
        <r>
          <rPr>
            <b/>
            <sz val="9"/>
            <rFont val="Tahoma"/>
            <family val="2"/>
          </rPr>
          <t>Premium light strands have 70 lights, are 23.5' long, and have standard plug ends.</t>
        </r>
      </text>
    </comment>
    <comment ref="C101" authorId="1">
      <text>
        <r>
          <rPr>
            <b/>
            <sz val="9"/>
            <rFont val="Tahoma"/>
            <family val="2"/>
          </rPr>
          <t>Premium light strands have 70 lights, are 23.5' long, and have standard plug ends.</t>
        </r>
        <r>
          <rPr>
            <sz val="9"/>
            <rFont val="Tahoma"/>
            <family val="2"/>
          </rPr>
          <t xml:space="preserve">
</t>
        </r>
      </text>
    </comment>
    <comment ref="C102" authorId="1">
      <text>
        <r>
          <rPr>
            <b/>
            <sz val="9"/>
            <rFont val="Tahoma"/>
            <family val="2"/>
          </rPr>
          <t>Premium light strands have 70 lights, are 23.5' long, and have standard plug ends.</t>
        </r>
        <r>
          <rPr>
            <sz val="9"/>
            <rFont val="Tahoma"/>
            <family val="2"/>
          </rPr>
          <t xml:space="preserve">
</t>
        </r>
      </text>
    </comment>
    <comment ref="C103" authorId="1">
      <text>
        <r>
          <rPr>
            <b/>
            <sz val="9"/>
            <rFont val="Tahoma"/>
            <family val="2"/>
          </rPr>
          <t>Premium light strands have 70 lights, are 23.5' long, and have standard plug ends.</t>
        </r>
        <r>
          <rPr>
            <sz val="9"/>
            <rFont val="Tahoma"/>
            <family val="2"/>
          </rPr>
          <t xml:space="preserve">
</t>
        </r>
      </text>
    </comment>
    <comment ref="F100" authorId="1">
      <text>
        <r>
          <rPr>
            <b/>
            <sz val="9"/>
            <rFont val="Tahoma"/>
            <family val="2"/>
          </rPr>
          <t>Insert sale price of strand.</t>
        </r>
        <r>
          <rPr>
            <sz val="9"/>
            <rFont val="Tahoma"/>
            <family val="2"/>
          </rPr>
          <t xml:space="preserve">
</t>
        </r>
      </text>
    </comment>
    <comment ref="F101" authorId="1">
      <text>
        <r>
          <rPr>
            <b/>
            <sz val="9"/>
            <rFont val="Tahoma"/>
            <family val="2"/>
          </rPr>
          <t>Insert sale price of strand.</t>
        </r>
        <r>
          <rPr>
            <sz val="9"/>
            <rFont val="Tahoma"/>
            <family val="2"/>
          </rPr>
          <t xml:space="preserve">
</t>
        </r>
      </text>
    </comment>
    <comment ref="F102" authorId="1">
      <text>
        <r>
          <rPr>
            <b/>
            <sz val="9"/>
            <rFont val="Tahoma"/>
            <family val="2"/>
          </rPr>
          <t>Insert sale price of strand.</t>
        </r>
        <r>
          <rPr>
            <sz val="9"/>
            <rFont val="Tahoma"/>
            <family val="2"/>
          </rPr>
          <t xml:space="preserve">
</t>
        </r>
      </text>
    </comment>
    <comment ref="F103" authorId="1">
      <text>
        <r>
          <rPr>
            <b/>
            <sz val="9"/>
            <rFont val="Tahoma"/>
            <family val="2"/>
          </rPr>
          <t>Insert sale price of strand.</t>
        </r>
        <r>
          <rPr>
            <sz val="9"/>
            <rFont val="Tahoma"/>
            <family val="2"/>
          </rPr>
          <t xml:space="preserve">
</t>
        </r>
      </text>
    </comment>
    <comment ref="E100" authorId="1">
      <text>
        <r>
          <rPr>
            <b/>
            <sz val="9"/>
            <rFont val="Tahoma"/>
            <family val="2"/>
          </rPr>
          <t>Insert width of tree.</t>
        </r>
        <r>
          <rPr>
            <sz val="9"/>
            <rFont val="Tahoma"/>
            <family val="2"/>
          </rPr>
          <t xml:space="preserve">
</t>
        </r>
      </text>
    </comment>
    <comment ref="E101" authorId="1">
      <text>
        <r>
          <rPr>
            <b/>
            <sz val="9"/>
            <rFont val="Tahoma"/>
            <family val="2"/>
          </rPr>
          <t>Insert width of tree.</t>
        </r>
        <r>
          <rPr>
            <sz val="9"/>
            <rFont val="Tahoma"/>
            <family val="2"/>
          </rPr>
          <t xml:space="preserve">
</t>
        </r>
      </text>
    </comment>
    <comment ref="E102" authorId="1">
      <text>
        <r>
          <rPr>
            <b/>
            <sz val="9"/>
            <rFont val="Tahoma"/>
            <family val="2"/>
          </rPr>
          <t>Insert width of tree.</t>
        </r>
        <r>
          <rPr>
            <sz val="9"/>
            <rFont val="Tahoma"/>
            <family val="2"/>
          </rPr>
          <t xml:space="preserve">
</t>
        </r>
      </text>
    </comment>
    <comment ref="E103" authorId="1">
      <text>
        <r>
          <rPr>
            <b/>
            <sz val="9"/>
            <rFont val="Tahoma"/>
            <family val="2"/>
          </rPr>
          <t>Insert width of tree.</t>
        </r>
        <r>
          <rPr>
            <sz val="9"/>
            <rFont val="Tahoma"/>
            <family val="2"/>
          </rPr>
          <t xml:space="preserve">
</t>
        </r>
      </text>
    </comment>
    <comment ref="D100" authorId="1">
      <text>
        <r>
          <rPr>
            <b/>
            <sz val="9"/>
            <rFont val="Tahoma"/>
            <family val="2"/>
          </rPr>
          <t>Insert height of tree.</t>
        </r>
        <r>
          <rPr>
            <sz val="9"/>
            <rFont val="Tahoma"/>
            <family val="2"/>
          </rPr>
          <t xml:space="preserve">
</t>
        </r>
      </text>
    </comment>
    <comment ref="D101" authorId="1">
      <text>
        <r>
          <rPr>
            <b/>
            <sz val="9"/>
            <rFont val="Tahoma"/>
            <family val="2"/>
          </rPr>
          <t>Insert height of tree.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Insert height of tree.</t>
        </r>
        <r>
          <rPr>
            <sz val="9"/>
            <rFont val="Tahoma"/>
            <family val="2"/>
          </rPr>
          <t xml:space="preserve">
</t>
        </r>
      </text>
    </comment>
    <comment ref="D103" authorId="1">
      <text>
        <r>
          <rPr>
            <b/>
            <sz val="9"/>
            <rFont val="Tahoma"/>
            <family val="2"/>
          </rPr>
          <t>Insert height of tree.</t>
        </r>
        <r>
          <rPr>
            <sz val="9"/>
            <rFont val="Tahoma"/>
            <family val="2"/>
          </rPr>
          <t xml:space="preserve">
</t>
        </r>
      </text>
    </comment>
    <comment ref="C126" authorId="1">
      <text>
        <r>
          <rPr>
            <b/>
            <sz val="9"/>
            <rFont val="Tahoma"/>
            <family val="2"/>
          </rPr>
          <t>Insert item.</t>
        </r>
      </text>
    </comment>
    <comment ref="C127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  <comment ref="C128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  <comment ref="C129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  <comment ref="C130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  <comment ref="C131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  <comment ref="C132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  <comment ref="C133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  <comment ref="C134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  <comment ref="C135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<sst xmlns="http://schemas.openxmlformats.org/spreadsheetml/2006/main" count="278" uniqueCount="140">
  <si>
    <t>Rental Equipment</t>
  </si>
  <si>
    <t>Additional Items</t>
  </si>
  <si>
    <t>Units</t>
  </si>
  <si>
    <t>N/A</t>
  </si>
  <si>
    <t xml:space="preserve">Price </t>
  </si>
  <si>
    <t>rate :</t>
  </si>
  <si>
    <t>Additional Items Materials and Labor Estimate</t>
  </si>
  <si>
    <t>Timer</t>
  </si>
  <si>
    <t>Triple Tap Adaptors</t>
  </si>
  <si>
    <t>Installation Items</t>
  </si>
  <si>
    <t>Misc.</t>
  </si>
  <si>
    <t>Details</t>
  </si>
  <si>
    <t>Accepted By</t>
  </si>
  <si>
    <t>Other:</t>
  </si>
  <si>
    <t>Tax:</t>
  </si>
  <si>
    <t>Labor:</t>
  </si>
  <si>
    <t>Products:</t>
  </si>
  <si>
    <t>Installation &amp; Removal</t>
  </si>
  <si>
    <t>Electical Evaluation</t>
  </si>
  <si>
    <t>Total Circuits Available</t>
  </si>
  <si>
    <t>Total Amps Available</t>
  </si>
  <si>
    <t>Total Amps Needed</t>
  </si>
  <si>
    <t>Variance</t>
  </si>
  <si>
    <t>Professional Seasonal Lighting Installation Estimate</t>
  </si>
  <si>
    <t>(x2)</t>
  </si>
  <si>
    <t>per strand</t>
  </si>
  <si>
    <t>per garland</t>
  </si>
  <si>
    <t>per wreath</t>
  </si>
  <si>
    <t>per item</t>
  </si>
  <si>
    <t>per set</t>
  </si>
  <si>
    <t>Local Tax Rate</t>
  </si>
  <si>
    <t>red</t>
  </si>
  <si>
    <t>green</t>
  </si>
  <si>
    <t>multi</t>
  </si>
  <si>
    <t>(does not include any greenery or rope light silhouettes)</t>
  </si>
  <si>
    <t>Notes/Sketch</t>
  </si>
  <si>
    <t>~</t>
  </si>
  <si>
    <t>ê</t>
  </si>
  <si>
    <t>±</t>
  </si>
  <si>
    <t>Connection</t>
  </si>
  <si>
    <t>Triple Tap</t>
  </si>
  <si>
    <t>Power Source</t>
  </si>
  <si>
    <t>½</t>
  </si>
  <si>
    <t xml:space="preserve"> </t>
  </si>
  <si>
    <t>blue</t>
  </si>
  <si>
    <t>min</t>
  </si>
  <si>
    <t>5% of total or min $150.00</t>
  </si>
  <si>
    <t>LED Tree/Bush Materials &amp; Labor Estimate</t>
  </si>
  <si>
    <t>C9 LED Roofline</t>
  </si>
  <si>
    <t>C7 LED Roofline</t>
  </si>
  <si>
    <t>20' Extension Cords</t>
  </si>
  <si>
    <t>Misc.</t>
  </si>
  <si>
    <t>*detailed wrapping of each branch</t>
  </si>
  <si>
    <t>LED C7 &amp; C9 Strand</t>
  </si>
  <si>
    <t>C7</t>
  </si>
  <si>
    <t>C9</t>
  </si>
  <si>
    <t>C9</t>
  </si>
  <si>
    <t>C7</t>
  </si>
  <si>
    <t>multi</t>
  </si>
  <si>
    <t>blue</t>
  </si>
  <si>
    <t>Large Tree Materials &amp; Labor Estimate</t>
  </si>
  <si>
    <t>Incandescent Mini-Lights</t>
  </si>
  <si>
    <t>Tree/bush 50L Set*</t>
  </si>
  <si>
    <t>Tree/bush 100L Set*</t>
  </si>
  <si>
    <t>clear</t>
  </si>
  <si>
    <t>blue</t>
  </si>
  <si>
    <t>green</t>
  </si>
  <si>
    <t>multi</t>
  </si>
  <si>
    <t>gold</t>
  </si>
  <si>
    <t>36" LED Wreath</t>
  </si>
  <si>
    <t>LED Garland</t>
  </si>
  <si>
    <t>per set</t>
  </si>
  <si>
    <t>LED Net Light- warm white</t>
  </si>
  <si>
    <t>C7 Inc Roofline</t>
  </si>
  <si>
    <t>C9 Inc. Roofline</t>
  </si>
  <si>
    <t>Qty</t>
  </si>
  <si>
    <t>C7 LED Retro ft*</t>
  </si>
  <si>
    <t>C9 LED Retro ft*</t>
  </si>
  <si>
    <t>C7 Incandescent ft*</t>
  </si>
  <si>
    <t>C9 Incandescent ft*</t>
  </si>
  <si>
    <t>ww</t>
  </si>
  <si>
    <t>clear</t>
  </si>
  <si>
    <t>ww</t>
  </si>
  <si>
    <t>*includes socket wire</t>
  </si>
  <si>
    <t>C7 &amp; C9 Roofline</t>
  </si>
  <si>
    <t>Style</t>
  </si>
  <si>
    <t>LED Mini-Lights</t>
  </si>
  <si>
    <t>G12</t>
  </si>
  <si>
    <t>M5</t>
  </si>
  <si>
    <t>C6</t>
  </si>
  <si>
    <t>5MM</t>
  </si>
  <si>
    <t>G12</t>
  </si>
  <si>
    <t>5MM</t>
  </si>
  <si>
    <t>warm white</t>
  </si>
  <si>
    <t>pure white</t>
  </si>
  <si>
    <t>purple</t>
  </si>
  <si>
    <t>pink</t>
  </si>
  <si>
    <t># of Strands</t>
  </si>
  <si>
    <t>rate:</t>
  </si>
  <si>
    <t>per strand</t>
  </si>
  <si>
    <t>per strand</t>
  </si>
  <si>
    <t>Customer Information</t>
  </si>
  <si>
    <t>Name</t>
  </si>
  <si>
    <t>Address</t>
  </si>
  <si>
    <t>Other</t>
  </si>
  <si>
    <t>Prepared By</t>
  </si>
  <si>
    <t>Date</t>
  </si>
  <si>
    <t>Installation Date</t>
  </si>
  <si>
    <t>Design</t>
  </si>
  <si>
    <t>Estimate</t>
  </si>
  <si>
    <t>Materials</t>
  </si>
  <si>
    <t>Price</t>
  </si>
  <si>
    <t>Color</t>
  </si>
  <si>
    <t>Peaks</t>
  </si>
  <si>
    <t>ft</t>
  </si>
  <si>
    <t>Total</t>
  </si>
  <si>
    <t>price (ft)</t>
  </si>
  <si>
    <t>Total $</t>
  </si>
  <si>
    <t>TOTAL</t>
  </si>
  <si>
    <t>Labor</t>
  </si>
  <si>
    <t>per foot</t>
  </si>
  <si>
    <t>rate:</t>
  </si>
  <si>
    <t>fees:</t>
  </si>
  <si>
    <t>other:</t>
  </si>
  <si>
    <t>Roofline Materials and Labor Estimate</t>
  </si>
  <si>
    <t>Phone(s)</t>
  </si>
  <si>
    <t>Height</t>
  </si>
  <si>
    <t>Width</t>
  </si>
  <si>
    <t>Electrician</t>
  </si>
  <si>
    <t>Tree/bush Premium Grade*</t>
  </si>
  <si>
    <t>Tree/bush Comm. Grade*</t>
  </si>
  <si>
    <t>Lg Tree Swag Comm. Grade*</t>
  </si>
  <si>
    <t>*large tree swagging - not detailed wrapping</t>
  </si>
  <si>
    <t>Tree/bush 50L Set*</t>
  </si>
  <si>
    <t>Lg Tree Swag Premium Grade*</t>
  </si>
  <si>
    <t>5MM</t>
  </si>
  <si>
    <t>G12</t>
  </si>
  <si>
    <t>C6</t>
  </si>
  <si>
    <t>M5</t>
  </si>
  <si>
    <t>warm white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</si>
</sst>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0_);_(&quot;$&quot;* \(#,##0.0000\);_(&quot;$&quot;* &quot;-&quot;????_);_(@_)"/>
  </numFmts>
  <fonts count="5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2"/>
      <color indexed="16"/>
      <name val="Times New Roman"/>
      <family val="1"/>
    </font>
    <font>
      <b/>
      <sz val="12"/>
      <name val="Webdings"/>
      <family val="1"/>
    </font>
    <font>
      <sz val="12"/>
      <name val="Webdings"/>
      <family val="1"/>
    </font>
    <font>
      <b/>
      <sz val="12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1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44" fontId="1" fillId="0" borderId="0" xfId="0" applyNumberFormat="1" applyFont="1" applyBorder="1" applyAlignment="1">
      <alignment/>
    </xf>
    <xf numFmtId="43" fontId="1" fillId="0" borderId="21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6" xfId="0" applyFont="1" applyBorder="1" applyAlignment="1">
      <alignment horizontal="center" textRotation="90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textRotation="90"/>
    </xf>
    <xf numFmtId="0" fontId="1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textRotation="90"/>
    </xf>
    <xf numFmtId="0" fontId="2" fillId="0" borderId="24" xfId="0" applyFont="1" applyFill="1" applyBorder="1" applyAlignment="1">
      <alignment horizontal="center" textRotation="90"/>
    </xf>
    <xf numFmtId="0" fontId="1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 textRotation="90"/>
    </xf>
    <xf numFmtId="0" fontId="1" fillId="0" borderId="27" xfId="0" applyFont="1" applyFill="1" applyBorder="1" applyAlignment="1">
      <alignment/>
    </xf>
    <xf numFmtId="44" fontId="1" fillId="0" borderId="2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44" fontId="2" fillId="0" borderId="27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4" fontId="2" fillId="0" borderId="27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 textRotation="90"/>
    </xf>
    <xf numFmtId="0" fontId="3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 textRotation="90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/>
    </xf>
    <xf numFmtId="1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34" borderId="16" xfId="0" applyFont="1" applyFill="1" applyBorder="1" applyAlignment="1">
      <alignment/>
    </xf>
    <xf numFmtId="44" fontId="1" fillId="34" borderId="34" xfId="0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44" fontId="1" fillId="34" borderId="16" xfId="0" applyNumberFormat="1" applyFont="1" applyFill="1" applyBorder="1" applyAlignment="1">
      <alignment/>
    </xf>
    <xf numFmtId="44" fontId="1" fillId="34" borderId="35" xfId="0" applyNumberFormat="1" applyFont="1" applyFill="1" applyBorder="1" applyAlignment="1">
      <alignment/>
    </xf>
    <xf numFmtId="44" fontId="1" fillId="34" borderId="13" xfId="0" applyNumberFormat="1" applyFont="1" applyFill="1" applyBorder="1" applyAlignment="1">
      <alignment/>
    </xf>
    <xf numFmtId="44" fontId="1" fillId="34" borderId="32" xfId="0" applyNumberFormat="1" applyFont="1" applyFill="1" applyBorder="1" applyAlignment="1">
      <alignment/>
    </xf>
    <xf numFmtId="0" fontId="13" fillId="33" borderId="36" xfId="0" applyFont="1" applyFill="1" applyBorder="1" applyAlignment="1">
      <alignment/>
    </xf>
    <xf numFmtId="44" fontId="13" fillId="33" borderId="37" xfId="0" applyNumberFormat="1" applyFont="1" applyFill="1" applyBorder="1" applyAlignment="1">
      <alignment/>
    </xf>
    <xf numFmtId="44" fontId="13" fillId="33" borderId="36" xfId="0" applyNumberFormat="1" applyFont="1" applyFill="1" applyBorder="1" applyAlignment="1">
      <alignment/>
    </xf>
    <xf numFmtId="0" fontId="13" fillId="33" borderId="37" xfId="0" applyFont="1" applyFill="1" applyBorder="1" applyAlignment="1">
      <alignment/>
    </xf>
    <xf numFmtId="44" fontId="13" fillId="33" borderId="36" xfId="0" applyNumberFormat="1" applyFont="1" applyFill="1" applyBorder="1" applyAlignment="1">
      <alignment horizontal="center"/>
    </xf>
    <xf numFmtId="44" fontId="13" fillId="33" borderId="3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34" borderId="37" xfId="0" applyFont="1" applyFill="1" applyBorder="1" applyAlignment="1">
      <alignment/>
    </xf>
    <xf numFmtId="0" fontId="1" fillId="0" borderId="40" xfId="0" applyFont="1" applyBorder="1" applyAlignment="1">
      <alignment/>
    </xf>
    <xf numFmtId="44" fontId="1" fillId="0" borderId="41" xfId="0" applyNumberFormat="1" applyFont="1" applyBorder="1" applyAlignment="1">
      <alignment/>
    </xf>
    <xf numFmtId="44" fontId="1" fillId="0" borderId="42" xfId="0" applyNumberFormat="1" applyFont="1" applyBorder="1" applyAlignment="1">
      <alignment/>
    </xf>
    <xf numFmtId="0" fontId="1" fillId="0" borderId="43" xfId="0" applyFont="1" applyBorder="1" applyAlignment="1">
      <alignment/>
    </xf>
    <xf numFmtId="44" fontId="1" fillId="0" borderId="44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41" xfId="0" applyFont="1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44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33" borderId="26" xfId="0" applyFont="1" applyFill="1" applyBorder="1" applyAlignment="1">
      <alignment/>
    </xf>
    <xf numFmtId="44" fontId="13" fillId="33" borderId="12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/>
    </xf>
    <xf numFmtId="44" fontId="1" fillId="0" borderId="45" xfId="0" applyNumberFormat="1" applyFont="1" applyBorder="1" applyAlignment="1">
      <alignment/>
    </xf>
    <xf numFmtId="44" fontId="1" fillId="0" borderId="14" xfId="0" applyNumberFormat="1" applyFont="1" applyBorder="1" applyAlignment="1">
      <alignment/>
    </xf>
    <xf numFmtId="44" fontId="1" fillId="0" borderId="46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/>
    </xf>
    <xf numFmtId="44" fontId="1" fillId="34" borderId="47" xfId="0" applyNumberFormat="1" applyFont="1" applyFill="1" applyBorder="1" applyAlignment="1">
      <alignment/>
    </xf>
    <xf numFmtId="44" fontId="1" fillId="34" borderId="48" xfId="0" applyNumberFormat="1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43" xfId="0" applyFont="1" applyBorder="1" applyAlignment="1">
      <alignment horizontal="center"/>
    </xf>
    <xf numFmtId="43" fontId="1" fillId="0" borderId="51" xfId="0" applyNumberFormat="1" applyFont="1" applyBorder="1" applyAlignment="1">
      <alignment/>
    </xf>
    <xf numFmtId="43" fontId="13" fillId="33" borderId="26" xfId="0" applyNumberFormat="1" applyFont="1" applyFill="1" applyBorder="1" applyAlignment="1">
      <alignment/>
    </xf>
    <xf numFmtId="44" fontId="1" fillId="34" borderId="16" xfId="0" applyNumberFormat="1" applyFont="1" applyFill="1" applyBorder="1" applyAlignment="1">
      <alignment/>
    </xf>
    <xf numFmtId="44" fontId="1" fillId="0" borderId="52" xfId="0" applyNumberFormat="1" applyFont="1" applyBorder="1" applyAlignment="1">
      <alignment/>
    </xf>
    <xf numFmtId="44" fontId="1" fillId="0" borderId="53" xfId="0" applyNumberFormat="1" applyFont="1" applyBorder="1" applyAlignment="1">
      <alignment/>
    </xf>
    <xf numFmtId="0" fontId="1" fillId="0" borderId="54" xfId="0" applyFont="1" applyBorder="1" applyAlignment="1">
      <alignment/>
    </xf>
    <xf numFmtId="8" fontId="1" fillId="34" borderId="55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6" xfId="0" applyFont="1" applyBorder="1" applyAlignment="1">
      <alignment/>
    </xf>
    <xf numFmtId="0" fontId="1" fillId="34" borderId="17" xfId="0" applyFont="1" applyFill="1" applyBorder="1" applyAlignment="1">
      <alignment/>
    </xf>
    <xf numFmtId="44" fontId="1" fillId="0" borderId="33" xfId="0" applyNumberFormat="1" applyFont="1" applyBorder="1" applyAlignment="1">
      <alignment/>
    </xf>
    <xf numFmtId="0" fontId="1" fillId="0" borderId="57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44" fontId="1" fillId="34" borderId="13" xfId="44" applyFont="1" applyFill="1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44" fontId="8" fillId="0" borderId="10" xfId="0" applyNumberFormat="1" applyFont="1" applyBorder="1" applyAlignment="1">
      <alignment horizontal="center"/>
    </xf>
    <xf numFmtId="44" fontId="8" fillId="0" borderId="11" xfId="0" applyNumberFormat="1" applyFont="1" applyBorder="1" applyAlignment="1">
      <alignment horizontal="center"/>
    </xf>
    <xf numFmtId="4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9" fillId="0" borderId="2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textRotation="90"/>
    </xf>
    <xf numFmtId="0" fontId="0" fillId="0" borderId="25" xfId="0" applyBorder="1" applyAlignment="1">
      <alignment/>
    </xf>
    <xf numFmtId="44" fontId="13" fillId="33" borderId="36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44" fontId="1" fillId="34" borderId="35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16" fillId="0" borderId="37" xfId="0" applyFont="1" applyBorder="1" applyAlignment="1">
      <alignment horizontal="center"/>
    </xf>
    <xf numFmtId="44" fontId="1" fillId="34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1" fillId="34" borderId="51" xfId="0" applyNumberFormat="1" applyFont="1" applyFill="1" applyBorder="1" applyAlignment="1">
      <alignment/>
    </xf>
    <xf numFmtId="0" fontId="0" fillId="0" borderId="51" xfId="0" applyBorder="1" applyAlignment="1">
      <alignment/>
    </xf>
    <xf numFmtId="44" fontId="13" fillId="33" borderId="36" xfId="0" applyNumberFormat="1" applyFont="1" applyFill="1" applyBorder="1" applyAlignment="1">
      <alignment/>
    </xf>
    <xf numFmtId="0" fontId="16" fillId="0" borderId="59" xfId="0" applyFont="1" applyBorder="1" applyAlignment="1">
      <alignment/>
    </xf>
    <xf numFmtId="0" fontId="0" fillId="0" borderId="59" xfId="0" applyBorder="1" applyAlignment="1">
      <alignment/>
    </xf>
    <xf numFmtId="44" fontId="1" fillId="34" borderId="14" xfId="0" applyNumberFormat="1" applyFont="1" applyFill="1" applyBorder="1" applyAlignment="1">
      <alignment/>
    </xf>
    <xf numFmtId="44" fontId="1" fillId="34" borderId="15" xfId="0" applyNumberFormat="1" applyFont="1" applyFill="1" applyBorder="1" applyAlignment="1">
      <alignment/>
    </xf>
    <xf numFmtId="44" fontId="13" fillId="33" borderId="26" xfId="0" applyNumberFormat="1" applyFont="1" applyFill="1" applyBorder="1" applyAlignment="1">
      <alignment/>
    </xf>
    <xf numFmtId="44" fontId="13" fillId="33" borderId="27" xfId="0" applyNumberFormat="1" applyFont="1" applyFill="1" applyBorder="1" applyAlignment="1">
      <alignment/>
    </xf>
    <xf numFmtId="0" fontId="9" fillId="0" borderId="49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9" fillId="0" borderId="28" xfId="0" applyFont="1" applyFill="1" applyBorder="1" applyAlignment="1">
      <alignment horizontal="center"/>
    </xf>
    <xf numFmtId="44" fontId="1" fillId="34" borderId="33" xfId="0" applyNumberFormat="1" applyFont="1" applyFill="1" applyBorder="1" applyAlignment="1">
      <alignment/>
    </xf>
    <xf numFmtId="44" fontId="1" fillId="34" borderId="61" xfId="0" applyNumberFormat="1" applyFont="1" applyFill="1" applyBorder="1" applyAlignment="1">
      <alignment/>
    </xf>
    <xf numFmtId="0" fontId="0" fillId="0" borderId="25" xfId="0" applyBorder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54</xdr:row>
      <xdr:rowOff>152400</xdr:rowOff>
    </xdr:from>
    <xdr:to>
      <xdr:col>10</xdr:col>
      <xdr:colOff>285750</xdr:colOff>
      <xdr:row>57</xdr:row>
      <xdr:rowOff>123825</xdr:rowOff>
    </xdr:to>
    <xdr:pic>
      <xdr:nvPicPr>
        <xdr:cNvPr id="1" name="Picture 2" descr="SEASONAL SOURC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1287125"/>
          <a:ext cx="1847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81"/>
  <sheetViews>
    <sheetView tabSelected="1" zoomScale="80" zoomScaleNormal="80" zoomScalePageLayoutView="0" workbookViewId="0" topLeftCell="A89">
      <selection activeCell="E149" sqref="E149"/>
    </sheetView>
  </sheetViews>
  <sheetFormatPr defaultColWidth="9.140625" defaultRowHeight="12.75"/>
  <cols>
    <col min="1" max="1" width="3.140625" style="1" customWidth="1"/>
    <col min="2" max="2" width="2.140625" style="1" customWidth="1"/>
    <col min="3" max="3" width="32.28125" style="1" customWidth="1"/>
    <col min="4" max="4" width="8.421875" style="1" customWidth="1"/>
    <col min="5" max="5" width="12.00390625" style="1" customWidth="1"/>
    <col min="6" max="6" width="11.421875" style="1" bestFit="1" customWidth="1"/>
    <col min="7" max="7" width="15.00390625" style="1" customWidth="1"/>
    <col min="8" max="8" width="14.421875" style="1" customWidth="1"/>
    <col min="9" max="9" width="14.140625" style="1" customWidth="1"/>
    <col min="10" max="10" width="14.7109375" style="1" customWidth="1"/>
    <col min="11" max="11" width="13.421875" style="1" customWidth="1"/>
    <col min="12" max="12" width="2.421875" style="1" customWidth="1"/>
    <col min="13" max="13" width="9.7109375" style="1" customWidth="1"/>
    <col min="14" max="14" width="10.8515625" style="1" bestFit="1" customWidth="1"/>
    <col min="15" max="16384" width="9.140625" style="1" customWidth="1"/>
  </cols>
  <sheetData>
    <row r="1" spans="3:10" ht="24" customHeight="1">
      <c r="C1" s="171" t="s">
        <v>23</v>
      </c>
      <c r="D1" s="171"/>
      <c r="E1" s="171"/>
      <c r="F1" s="171"/>
      <c r="G1" s="171"/>
      <c r="H1" s="171"/>
      <c r="I1" s="171"/>
      <c r="J1" s="171"/>
    </row>
    <row r="2" s="4" customFormat="1" ht="7.5" customHeight="1"/>
    <row r="3" s="5" customFormat="1" ht="20.25">
      <c r="C3" s="29" t="s">
        <v>101</v>
      </c>
    </row>
    <row r="4" spans="3:10" s="4" customFormat="1" ht="15.75">
      <c r="C4" s="19" t="s">
        <v>102</v>
      </c>
      <c r="D4" s="2"/>
      <c r="E4" s="2"/>
      <c r="F4" s="2"/>
      <c r="G4" s="2"/>
      <c r="H4" s="2"/>
      <c r="I4" s="2"/>
      <c r="J4" s="2"/>
    </row>
    <row r="5" spans="3:10" s="4" customFormat="1" ht="15.75">
      <c r="C5" s="20" t="s">
        <v>103</v>
      </c>
      <c r="D5" s="3"/>
      <c r="E5" s="3"/>
      <c r="F5" s="3"/>
      <c r="G5" s="3"/>
      <c r="H5" s="3"/>
      <c r="I5" s="3"/>
      <c r="J5" s="3"/>
    </row>
    <row r="6" spans="3:10" s="4" customFormat="1" ht="15.75">
      <c r="C6" s="20" t="s">
        <v>125</v>
      </c>
      <c r="D6" s="3"/>
      <c r="E6" s="3"/>
      <c r="F6" s="3"/>
      <c r="G6" s="3"/>
      <c r="H6" s="3"/>
      <c r="I6" s="3"/>
      <c r="J6" s="3"/>
    </row>
    <row r="7" spans="3:10" s="4" customFormat="1" ht="15.75">
      <c r="C7" s="20" t="s">
        <v>104</v>
      </c>
      <c r="D7" s="3"/>
      <c r="E7" s="3"/>
      <c r="F7" s="3"/>
      <c r="G7" s="3"/>
      <c r="H7" s="3"/>
      <c r="I7" s="3"/>
      <c r="J7" s="3"/>
    </row>
    <row r="8" s="4" customFormat="1" ht="15"/>
    <row r="9" s="5" customFormat="1" ht="20.25">
      <c r="C9" s="29" t="s">
        <v>108</v>
      </c>
    </row>
    <row r="10" spans="3:10" s="4" customFormat="1" ht="15.75">
      <c r="C10" s="19" t="s">
        <v>105</v>
      </c>
      <c r="D10" s="2"/>
      <c r="E10" s="2"/>
      <c r="F10" s="2"/>
      <c r="G10" s="2"/>
      <c r="H10" s="2"/>
      <c r="I10" s="2"/>
      <c r="J10" s="2"/>
    </row>
    <row r="11" spans="3:10" s="4" customFormat="1" ht="15.75">
      <c r="C11" s="20" t="s">
        <v>106</v>
      </c>
      <c r="D11" s="3"/>
      <c r="E11" s="3"/>
      <c r="F11" s="3"/>
      <c r="G11" s="3"/>
      <c r="H11" s="3"/>
      <c r="I11" s="3"/>
      <c r="J11" s="3"/>
    </row>
    <row r="12" spans="3:10" s="4" customFormat="1" ht="15.75">
      <c r="C12" s="20" t="s">
        <v>107</v>
      </c>
      <c r="D12" s="3"/>
      <c r="E12" s="3"/>
      <c r="F12" s="3"/>
      <c r="G12" s="3"/>
      <c r="H12" s="3"/>
      <c r="I12" s="3"/>
      <c r="J12" s="3"/>
    </row>
    <row r="13" spans="3:5" s="4" customFormat="1" ht="15.75">
      <c r="C13" s="38"/>
      <c r="D13" s="154"/>
      <c r="E13" s="154"/>
    </row>
    <row r="14" s="4" customFormat="1" ht="15.75">
      <c r="C14" s="18"/>
    </row>
    <row r="15" s="8" customFormat="1" ht="20.25">
      <c r="C15" s="30" t="s">
        <v>109</v>
      </c>
    </row>
    <row r="16" s="4" customFormat="1" ht="16.5" thickBot="1">
      <c r="C16" s="18"/>
    </row>
    <row r="17" spans="3:10" s="4" customFormat="1" ht="21" thickBot="1">
      <c r="C17" s="27" t="s">
        <v>16</v>
      </c>
      <c r="D17" s="148">
        <f>SUM(G72+J89+J104+I119+F138+G149)</f>
        <v>150</v>
      </c>
      <c r="E17" s="148"/>
      <c r="H17" s="169" t="s">
        <v>30</v>
      </c>
      <c r="I17" s="170"/>
      <c r="J17" s="37">
        <v>0.055</v>
      </c>
    </row>
    <row r="18" spans="3:5" s="4" customFormat="1" ht="20.25">
      <c r="C18" s="27" t="s">
        <v>13</v>
      </c>
      <c r="D18" s="149"/>
      <c r="E18" s="149"/>
    </row>
    <row r="19" spans="3:7" s="4" customFormat="1" ht="20.25">
      <c r="C19" s="27" t="s">
        <v>15</v>
      </c>
      <c r="D19" s="149">
        <f>SUM(J72+L89+L104+K119+I138)</f>
        <v>0</v>
      </c>
      <c r="E19" s="149"/>
      <c r="G19" s="4" t="s">
        <v>43</v>
      </c>
    </row>
    <row r="20" spans="3:5" s="4" customFormat="1" ht="20.25">
      <c r="C20" s="27" t="s">
        <v>14</v>
      </c>
      <c r="D20" s="149">
        <f>(D19+D17)*J17</f>
        <v>8.25</v>
      </c>
      <c r="E20" s="149"/>
    </row>
    <row r="21" s="4" customFormat="1" ht="15"/>
    <row r="22" spans="3:5" s="4" customFormat="1" ht="23.25">
      <c r="C22" s="28" t="s">
        <v>115</v>
      </c>
      <c r="D22" s="150">
        <f>SUM(D17:E20)</f>
        <v>158.25</v>
      </c>
      <c r="E22" s="151"/>
    </row>
    <row r="23" s="4" customFormat="1" ht="15"/>
    <row r="24" spans="3:10" s="4" customFormat="1" ht="15.75">
      <c r="C24" s="18"/>
      <c r="E24" s="152" t="s">
        <v>12</v>
      </c>
      <c r="F24" s="152"/>
      <c r="G24" s="2"/>
      <c r="H24" s="2"/>
      <c r="I24" s="2"/>
      <c r="J24" s="2"/>
    </row>
    <row r="25" spans="3:10" s="4" customFormat="1" ht="15.75">
      <c r="C25" s="18"/>
      <c r="E25" s="152" t="s">
        <v>106</v>
      </c>
      <c r="F25" s="152"/>
      <c r="G25" s="2"/>
      <c r="H25" s="2"/>
      <c r="I25" s="3"/>
      <c r="J25" s="3"/>
    </row>
    <row r="26" s="4" customFormat="1" ht="15.75">
      <c r="C26" s="18"/>
    </row>
    <row r="27" s="8" customFormat="1" ht="20.25">
      <c r="C27" s="30" t="s">
        <v>18</v>
      </c>
    </row>
    <row r="28" s="4" customFormat="1" ht="16.5" thickBot="1">
      <c r="C28" s="18"/>
    </row>
    <row r="29" spans="3:5" s="4" customFormat="1" ht="16.5" thickBot="1">
      <c r="C29" s="153" t="s">
        <v>19</v>
      </c>
      <c r="D29" s="174"/>
      <c r="E29" s="14"/>
    </row>
    <row r="30" spans="3:5" s="4" customFormat="1" ht="16.5" thickBot="1">
      <c r="C30" s="153" t="s">
        <v>20</v>
      </c>
      <c r="D30" s="174"/>
      <c r="E30" s="14"/>
    </row>
    <row r="31" s="4" customFormat="1" ht="15.75">
      <c r="C31" s="18"/>
    </row>
    <row r="32" spans="3:6" s="4" customFormat="1" ht="15.75">
      <c r="C32" s="153" t="s">
        <v>21</v>
      </c>
      <c r="D32" s="153"/>
      <c r="E32" s="81">
        <f>(F68*0.008)+(F69*0.008)+(F70*0.008)+(F71*0.008)+(I81*0.04)+(I82*0.04)+(I83*0.04)+(I84*0.04)+(I85*0.02)+(I86*0.02)+(I87*0.02)+(I88*0.02)+(I96*0.02)+(I97*0.02)+(I98*0.02)+(I99*0.02)+(H111*0.2)+(H112*0.2)+(H113*0.2)+(H114*0.2)+(H115*0.4)+(H116*0.4)+(H117*0.4)+(H118*0.4)</f>
        <v>0</v>
      </c>
      <c r="F32" s="4" t="s">
        <v>34</v>
      </c>
    </row>
    <row r="33" spans="3:5" s="4" customFormat="1" ht="15.75">
      <c r="C33" s="153" t="s">
        <v>22</v>
      </c>
      <c r="D33" s="153"/>
      <c r="E33" s="79">
        <f>E30-E32</f>
        <v>0</v>
      </c>
    </row>
    <row r="34" s="4" customFormat="1" ht="15.75">
      <c r="C34" s="18"/>
    </row>
    <row r="35" s="8" customFormat="1" ht="20.25">
      <c r="C35" s="30" t="s">
        <v>35</v>
      </c>
    </row>
    <row r="36" s="8" customFormat="1" ht="20.25">
      <c r="C36" s="30"/>
    </row>
    <row r="37" s="8" customFormat="1" ht="20.25">
      <c r="C37" s="30"/>
    </row>
    <row r="38" s="8" customFormat="1" ht="20.25">
      <c r="C38" s="30"/>
    </row>
    <row r="39" spans="3:11" s="4" customFormat="1" ht="12.75" customHeight="1">
      <c r="C39" s="18"/>
      <c r="G39" s="40"/>
      <c r="H39" s="40"/>
      <c r="I39" s="40"/>
      <c r="J39" s="40"/>
      <c r="K39" s="40"/>
    </row>
    <row r="40" spans="3:11" s="4" customFormat="1" ht="12.75" customHeight="1">
      <c r="C40" s="18"/>
      <c r="G40" s="40"/>
      <c r="H40" s="40"/>
      <c r="I40" s="40"/>
      <c r="J40" s="40"/>
      <c r="K40" s="40"/>
    </row>
    <row r="41" spans="3:11" s="4" customFormat="1" ht="12.75" customHeight="1">
      <c r="C41" s="18"/>
      <c r="G41" s="40"/>
      <c r="H41" s="40"/>
      <c r="I41" s="40"/>
      <c r="J41" s="40"/>
      <c r="K41" s="40"/>
    </row>
    <row r="42" spans="3:11" s="4" customFormat="1" ht="12.75" customHeight="1">
      <c r="C42" s="18"/>
      <c r="G42" s="40"/>
      <c r="H42" s="40"/>
      <c r="I42" s="40"/>
      <c r="J42" s="40"/>
      <c r="K42" s="40"/>
    </row>
    <row r="43" spans="3:11" s="4" customFormat="1" ht="12.75" customHeight="1">
      <c r="C43" s="18"/>
      <c r="G43" s="40"/>
      <c r="H43" s="40"/>
      <c r="I43" s="40"/>
      <c r="J43" s="40"/>
      <c r="K43" s="40"/>
    </row>
    <row r="44" spans="3:11" s="4" customFormat="1" ht="12.75" customHeight="1">
      <c r="C44" s="18"/>
      <c r="G44" s="40"/>
      <c r="H44" s="40"/>
      <c r="I44" s="40"/>
      <c r="J44" s="40"/>
      <c r="K44" s="40"/>
    </row>
    <row r="45" spans="3:11" s="4" customFormat="1" ht="12.75" customHeight="1">
      <c r="C45" s="18"/>
      <c r="G45" s="40"/>
      <c r="H45" s="40"/>
      <c r="I45" s="40"/>
      <c r="J45" s="40"/>
      <c r="K45" s="40"/>
    </row>
    <row r="46" spans="3:11" s="4" customFormat="1" ht="12.75" customHeight="1">
      <c r="C46" s="18"/>
      <c r="G46" s="40"/>
      <c r="H46" s="40"/>
      <c r="I46" s="40"/>
      <c r="J46" s="40"/>
      <c r="K46" s="40"/>
    </row>
    <row r="47" spans="3:11" s="4" customFormat="1" ht="12.75" customHeight="1">
      <c r="C47" s="18"/>
      <c r="G47" s="40"/>
      <c r="H47" s="40"/>
      <c r="I47" s="40"/>
      <c r="J47" s="40"/>
      <c r="K47" s="40"/>
    </row>
    <row r="48" spans="3:11" s="4" customFormat="1" ht="12.75" customHeight="1">
      <c r="C48" s="18"/>
      <c r="G48" s="40"/>
      <c r="H48" s="40"/>
      <c r="I48" s="40"/>
      <c r="J48" s="40"/>
      <c r="K48" s="40"/>
    </row>
    <row r="49" s="4" customFormat="1" ht="12.75" customHeight="1">
      <c r="C49" s="18"/>
    </row>
    <row r="50" s="4" customFormat="1" ht="15.75">
      <c r="C50" s="18"/>
    </row>
    <row r="51" s="4" customFormat="1" ht="12" customHeight="1">
      <c r="C51" s="18"/>
    </row>
    <row r="52" spans="3:11" s="4" customFormat="1" ht="15.75">
      <c r="C52" s="18"/>
      <c r="G52" s="40"/>
      <c r="H52" s="40"/>
      <c r="I52" s="40"/>
      <c r="J52" s="40"/>
      <c r="K52" s="40"/>
    </row>
    <row r="53" spans="3:11" s="4" customFormat="1" ht="15.75">
      <c r="C53" s="18"/>
      <c r="G53" s="40"/>
      <c r="H53" s="40"/>
      <c r="I53" s="40"/>
      <c r="J53" s="40"/>
      <c r="K53" s="40"/>
    </row>
    <row r="54" spans="3:11" s="4" customFormat="1" ht="15.75">
      <c r="C54" s="18"/>
      <c r="G54" s="40"/>
      <c r="H54" s="40"/>
      <c r="I54" s="40"/>
      <c r="J54" s="40"/>
      <c r="K54" s="40"/>
    </row>
    <row r="55" spans="1:11" s="4" customFormat="1" ht="15.75">
      <c r="A55" s="43" t="s">
        <v>42</v>
      </c>
      <c r="C55" s="42" t="s">
        <v>7</v>
      </c>
      <c r="G55" s="40"/>
      <c r="H55" s="40"/>
      <c r="I55" s="40"/>
      <c r="J55" s="40"/>
      <c r="K55" s="40"/>
    </row>
    <row r="56" spans="1:11" s="4" customFormat="1" ht="15.75">
      <c r="A56" s="4" t="s">
        <v>38</v>
      </c>
      <c r="C56" s="42" t="s">
        <v>39</v>
      </c>
      <c r="G56" s="39"/>
      <c r="H56" s="39"/>
      <c r="I56" s="39"/>
      <c r="J56" s="39"/>
      <c r="K56" s="39"/>
    </row>
    <row r="57" spans="1:11" s="4" customFormat="1" ht="15.75">
      <c r="A57" s="41" t="s">
        <v>37</v>
      </c>
      <c r="C57" s="42" t="s">
        <v>40</v>
      </c>
      <c r="G57" s="39"/>
      <c r="H57" s="39"/>
      <c r="I57" s="39"/>
      <c r="J57" s="39"/>
      <c r="K57" s="39"/>
    </row>
    <row r="58" spans="1:11" s="4" customFormat="1" ht="15.75">
      <c r="A58" s="41" t="s">
        <v>36</v>
      </c>
      <c r="C58" s="42" t="s">
        <v>41</v>
      </c>
      <c r="G58" s="39"/>
      <c r="H58" s="39"/>
      <c r="I58" s="39"/>
      <c r="J58" s="39"/>
      <c r="K58" s="39"/>
    </row>
    <row r="59" s="4" customFormat="1" ht="14.25" customHeight="1"/>
    <row r="60" s="9" customFormat="1" ht="21" thickBot="1">
      <c r="C60" s="30" t="s">
        <v>11</v>
      </c>
    </row>
    <row r="61" spans="1:12" s="11" customFormat="1" ht="14.25" customHeight="1">
      <c r="A61" s="160" t="s">
        <v>84</v>
      </c>
      <c r="B61" s="173" t="s">
        <v>110</v>
      </c>
      <c r="C61" s="172"/>
      <c r="D61" s="172"/>
      <c r="E61" s="172"/>
      <c r="F61" s="172"/>
      <c r="G61" s="172"/>
      <c r="H61" s="48"/>
      <c r="I61" s="172" t="s">
        <v>119</v>
      </c>
      <c r="J61" s="172"/>
      <c r="K61" s="172"/>
      <c r="L61" s="49"/>
    </row>
    <row r="62" spans="1:12" s="11" customFormat="1" ht="14.25" customHeight="1" thickBot="1">
      <c r="A62" s="161"/>
      <c r="B62" s="50"/>
      <c r="C62" s="22"/>
      <c r="D62" s="31" t="s">
        <v>114</v>
      </c>
      <c r="E62" s="22"/>
      <c r="F62" s="31" t="s">
        <v>114</v>
      </c>
      <c r="G62" s="22"/>
      <c r="H62" s="22"/>
      <c r="I62" s="159" t="s">
        <v>17</v>
      </c>
      <c r="J62" s="159"/>
      <c r="K62" s="159"/>
      <c r="L62" s="51"/>
    </row>
    <row r="63" spans="1:12" s="4" customFormat="1" ht="14.25" customHeight="1" thickBot="1">
      <c r="A63" s="161"/>
      <c r="B63" s="50"/>
      <c r="C63" s="12" t="s">
        <v>49</v>
      </c>
      <c r="D63" s="83"/>
      <c r="E63" s="96" t="s">
        <v>113</v>
      </c>
      <c r="F63" s="83"/>
      <c r="G63" s="4" t="s">
        <v>24</v>
      </c>
      <c r="I63" s="25" t="s">
        <v>121</v>
      </c>
      <c r="J63" s="87">
        <v>2</v>
      </c>
      <c r="K63" s="23" t="s">
        <v>120</v>
      </c>
      <c r="L63" s="52"/>
    </row>
    <row r="64" spans="1:12" s="4" customFormat="1" ht="14.25" customHeight="1" thickBot="1">
      <c r="A64" s="161"/>
      <c r="B64" s="50"/>
      <c r="C64" s="12" t="s">
        <v>48</v>
      </c>
      <c r="D64" s="83"/>
      <c r="E64" s="97" t="s">
        <v>113</v>
      </c>
      <c r="F64" s="83"/>
      <c r="G64" s="4" t="s">
        <v>24</v>
      </c>
      <c r="I64" s="75" t="s">
        <v>122</v>
      </c>
      <c r="J64" s="88">
        <v>0</v>
      </c>
      <c r="K64" s="52"/>
      <c r="L64" s="52"/>
    </row>
    <row r="65" spans="1:12" s="4" customFormat="1" ht="14.25" customHeight="1" thickBot="1">
      <c r="A65" s="161"/>
      <c r="B65" s="50"/>
      <c r="C65" s="12" t="s">
        <v>73</v>
      </c>
      <c r="D65" s="83"/>
      <c r="E65" s="98" t="s">
        <v>113</v>
      </c>
      <c r="F65" s="83"/>
      <c r="G65" s="4" t="s">
        <v>24</v>
      </c>
      <c r="I65" s="26" t="s">
        <v>122</v>
      </c>
      <c r="J65" s="88">
        <v>0</v>
      </c>
      <c r="K65" s="7"/>
      <c r="L65" s="52"/>
    </row>
    <row r="66" spans="1:12" s="4" customFormat="1" ht="14.25" customHeight="1" thickBot="1">
      <c r="A66" s="161"/>
      <c r="B66" s="50"/>
      <c r="C66" s="12" t="s">
        <v>74</v>
      </c>
      <c r="D66" s="83"/>
      <c r="E66" s="80" t="s">
        <v>113</v>
      </c>
      <c r="F66" s="83"/>
      <c r="G66" s="4" t="s">
        <v>24</v>
      </c>
      <c r="I66" s="25" t="s">
        <v>123</v>
      </c>
      <c r="J66" s="88">
        <v>0</v>
      </c>
      <c r="K66" s="23"/>
      <c r="L66" s="52"/>
    </row>
    <row r="67" spans="1:12" s="4" customFormat="1" ht="14.25" customHeight="1" thickBot="1">
      <c r="A67" s="161"/>
      <c r="B67" s="50"/>
      <c r="C67" s="10"/>
      <c r="D67" s="32"/>
      <c r="E67" s="78" t="s">
        <v>116</v>
      </c>
      <c r="F67" s="34" t="s">
        <v>75</v>
      </c>
      <c r="G67" s="33" t="s">
        <v>117</v>
      </c>
      <c r="I67" s="76" t="s">
        <v>123</v>
      </c>
      <c r="J67" s="88">
        <v>0</v>
      </c>
      <c r="K67" s="52"/>
      <c r="L67" s="52"/>
    </row>
    <row r="68" spans="1:12" s="4" customFormat="1" ht="14.25" customHeight="1" thickBot="1">
      <c r="A68" s="161"/>
      <c r="B68" s="50"/>
      <c r="C68" s="12" t="s">
        <v>76</v>
      </c>
      <c r="D68" s="83" t="s">
        <v>80</v>
      </c>
      <c r="E68" s="84"/>
      <c r="F68" s="13">
        <f>D63+(F63*2)</f>
        <v>0</v>
      </c>
      <c r="G68" s="21">
        <f>F68*E68</f>
        <v>0</v>
      </c>
      <c r="I68" s="76" t="s">
        <v>123</v>
      </c>
      <c r="J68" s="88">
        <v>0</v>
      </c>
      <c r="K68" s="52"/>
      <c r="L68" s="52"/>
    </row>
    <row r="69" spans="1:12" s="4" customFormat="1" ht="14.25" customHeight="1" thickBot="1">
      <c r="A69" s="161"/>
      <c r="B69" s="50"/>
      <c r="C69" s="12" t="s">
        <v>77</v>
      </c>
      <c r="D69" s="83" t="s">
        <v>82</v>
      </c>
      <c r="E69" s="84"/>
      <c r="F69" s="13">
        <f>D64+(F64*2)</f>
        <v>0</v>
      </c>
      <c r="G69" s="21">
        <f>F69*E69</f>
        <v>0</v>
      </c>
      <c r="I69" s="77" t="s">
        <v>123</v>
      </c>
      <c r="J69" s="88">
        <v>0</v>
      </c>
      <c r="K69" s="52"/>
      <c r="L69" s="52"/>
    </row>
    <row r="70" spans="1:12" s="4" customFormat="1" ht="14.25" customHeight="1" thickBot="1">
      <c r="A70" s="161"/>
      <c r="B70" s="50"/>
      <c r="C70" s="82" t="s">
        <v>78</v>
      </c>
      <c r="D70" s="85" t="s">
        <v>81</v>
      </c>
      <c r="E70" s="84"/>
      <c r="F70" s="13">
        <f>D65+(F65*2)</f>
        <v>0</v>
      </c>
      <c r="G70" s="21">
        <f>F70*E70</f>
        <v>0</v>
      </c>
      <c r="I70" s="77" t="s">
        <v>123</v>
      </c>
      <c r="J70" s="88">
        <v>0</v>
      </c>
      <c r="K70" s="52"/>
      <c r="L70" s="52"/>
    </row>
    <row r="71" spans="1:12" s="4" customFormat="1" ht="14.25" customHeight="1" thickBot="1">
      <c r="A71" s="161"/>
      <c r="B71" s="50"/>
      <c r="C71" s="12" t="s">
        <v>79</v>
      </c>
      <c r="D71" s="83" t="s">
        <v>81</v>
      </c>
      <c r="E71" s="86"/>
      <c r="F71" s="13">
        <f>D66+(F66*2)</f>
        <v>0</v>
      </c>
      <c r="G71" s="21">
        <f>F71*E71</f>
        <v>0</v>
      </c>
      <c r="I71" s="26" t="s">
        <v>123</v>
      </c>
      <c r="J71" s="88">
        <v>0</v>
      </c>
      <c r="K71" s="7"/>
      <c r="L71" s="52"/>
    </row>
    <row r="72" spans="1:12" s="4" customFormat="1" ht="14.25" customHeight="1" thickBot="1">
      <c r="A72" s="161"/>
      <c r="B72" s="50"/>
      <c r="E72" s="35"/>
      <c r="F72" s="90" t="s">
        <v>118</v>
      </c>
      <c r="G72" s="91">
        <f>SUM(G68:G71)</f>
        <v>0</v>
      </c>
      <c r="J72" s="92">
        <f>(F68*J63)+(F69*J63)+(F70*J63)+(F71*J63)</f>
        <v>0</v>
      </c>
      <c r="K72" s="93" t="s">
        <v>118</v>
      </c>
      <c r="L72" s="52"/>
    </row>
    <row r="73" spans="1:12" s="4" customFormat="1" ht="14.25" customHeight="1">
      <c r="A73" s="161"/>
      <c r="B73" s="50"/>
      <c r="G73" s="35"/>
      <c r="L73" s="52"/>
    </row>
    <row r="74" spans="1:12" s="4" customFormat="1" ht="13.5" customHeight="1">
      <c r="A74" s="161"/>
      <c r="B74" s="50"/>
      <c r="C74" s="15" t="s">
        <v>83</v>
      </c>
      <c r="J74" s="47"/>
      <c r="K74" s="11"/>
      <c r="L74" s="52"/>
    </row>
    <row r="75" spans="1:12" s="4" customFormat="1" ht="14.25" customHeight="1">
      <c r="A75" s="161"/>
      <c r="B75" s="50"/>
      <c r="L75" s="52"/>
    </row>
    <row r="76" spans="1:12" s="4" customFormat="1" ht="15" customHeight="1" thickBot="1">
      <c r="A76" s="161"/>
      <c r="B76" s="50"/>
      <c r="F76" s="154" t="s">
        <v>124</v>
      </c>
      <c r="G76" s="155"/>
      <c r="H76" s="155"/>
      <c r="I76" s="155"/>
      <c r="L76" s="52"/>
    </row>
    <row r="77" spans="1:12" s="4" customFormat="1" ht="16.5" thickBot="1">
      <c r="A77" s="161"/>
      <c r="B77" s="53"/>
      <c r="F77" s="17"/>
      <c r="G77" s="162">
        <f>G72+J72</f>
        <v>0</v>
      </c>
      <c r="H77" s="163"/>
      <c r="L77" s="52"/>
    </row>
    <row r="78" spans="1:12" s="4" customFormat="1" ht="18" customHeight="1" thickBot="1">
      <c r="A78" s="161"/>
      <c r="B78" s="54"/>
      <c r="C78" s="55"/>
      <c r="D78" s="55"/>
      <c r="E78" s="55"/>
      <c r="F78" s="56"/>
      <c r="G78" s="57"/>
      <c r="H78" s="57"/>
      <c r="I78" s="55"/>
      <c r="J78" s="55"/>
      <c r="K78" s="55"/>
      <c r="L78" s="7"/>
    </row>
    <row r="79" spans="1:2" s="4" customFormat="1" ht="15.75" thickBot="1">
      <c r="A79" s="74"/>
      <c r="B79" s="16"/>
    </row>
    <row r="80" spans="1:14" s="4" customFormat="1" ht="15.75" thickBot="1">
      <c r="A80" s="74"/>
      <c r="B80" s="58"/>
      <c r="C80" s="59"/>
      <c r="D80" s="60" t="s">
        <v>126</v>
      </c>
      <c r="E80" s="60" t="s">
        <v>127</v>
      </c>
      <c r="F80" s="60" t="s">
        <v>111</v>
      </c>
      <c r="G80" s="60" t="s">
        <v>85</v>
      </c>
      <c r="H80" s="60" t="s">
        <v>112</v>
      </c>
      <c r="I80" s="60" t="s">
        <v>97</v>
      </c>
      <c r="J80" s="60" t="s">
        <v>117</v>
      </c>
      <c r="K80" s="158" t="s">
        <v>17</v>
      </c>
      <c r="L80" s="158"/>
      <c r="M80" s="158"/>
      <c r="N80" s="23"/>
    </row>
    <row r="81" spans="1:14" s="4" customFormat="1" ht="14.25" customHeight="1" thickBot="1">
      <c r="A81" s="156" t="s">
        <v>86</v>
      </c>
      <c r="B81" s="61"/>
      <c r="C81" s="25" t="s">
        <v>129</v>
      </c>
      <c r="D81" s="99"/>
      <c r="E81" s="83"/>
      <c r="F81" s="86"/>
      <c r="G81" s="83" t="s">
        <v>87</v>
      </c>
      <c r="H81" s="83" t="s">
        <v>31</v>
      </c>
      <c r="I81" s="100">
        <f>ROUNDUP((D81*E81)*0.18,0)</f>
        <v>0</v>
      </c>
      <c r="J81" s="101">
        <f aca="true" t="shared" si="0" ref="J81:J88">F81*I81</f>
        <v>0</v>
      </c>
      <c r="K81" s="106" t="s">
        <v>121</v>
      </c>
      <c r="L81" s="164">
        <v>2</v>
      </c>
      <c r="M81" s="165"/>
      <c r="N81" s="107" t="s">
        <v>25</v>
      </c>
    </row>
    <row r="82" spans="1:14" s="4" customFormat="1" ht="14.25" customHeight="1" thickBot="1">
      <c r="A82" s="156"/>
      <c r="B82" s="61"/>
      <c r="C82" s="25" t="s">
        <v>129</v>
      </c>
      <c r="D82" s="99"/>
      <c r="E82" s="83"/>
      <c r="F82" s="86"/>
      <c r="G82" s="83" t="s">
        <v>88</v>
      </c>
      <c r="H82" s="83" t="s">
        <v>32</v>
      </c>
      <c r="I82" s="13">
        <f>ROUNDUP((D82*E82)*0.18,0)</f>
        <v>0</v>
      </c>
      <c r="J82" s="102">
        <f t="shared" si="0"/>
        <v>0</v>
      </c>
      <c r="K82" s="108" t="s">
        <v>121</v>
      </c>
      <c r="L82" s="167">
        <v>2</v>
      </c>
      <c r="M82" s="168"/>
      <c r="N82" s="105" t="s">
        <v>25</v>
      </c>
    </row>
    <row r="83" spans="1:14" s="4" customFormat="1" ht="15.75" thickBot="1">
      <c r="A83" s="156"/>
      <c r="B83" s="61"/>
      <c r="C83" s="25" t="s">
        <v>129</v>
      </c>
      <c r="D83" s="99"/>
      <c r="E83" s="83"/>
      <c r="F83" s="86"/>
      <c r="G83" s="83" t="s">
        <v>89</v>
      </c>
      <c r="H83" s="83" t="s">
        <v>33</v>
      </c>
      <c r="I83" s="13">
        <f>ROUNDUP((D83*E83)*0.18,0)</f>
        <v>0</v>
      </c>
      <c r="J83" s="102">
        <f t="shared" si="0"/>
        <v>0</v>
      </c>
      <c r="K83" s="108" t="s">
        <v>121</v>
      </c>
      <c r="L83" s="167">
        <v>2</v>
      </c>
      <c r="M83" s="168"/>
      <c r="N83" s="105" t="s">
        <v>25</v>
      </c>
    </row>
    <row r="84" spans="1:14" s="4" customFormat="1" ht="15.75" thickBot="1">
      <c r="A84" s="156"/>
      <c r="B84" s="61"/>
      <c r="C84" s="25" t="s">
        <v>129</v>
      </c>
      <c r="D84" s="99"/>
      <c r="E84" s="83"/>
      <c r="F84" s="86"/>
      <c r="G84" s="83" t="s">
        <v>90</v>
      </c>
      <c r="H84" s="83" t="s">
        <v>44</v>
      </c>
      <c r="I84" s="103">
        <f>ROUNDUP((D84*E84)*0.18,0)</f>
        <v>0</v>
      </c>
      <c r="J84" s="104">
        <f t="shared" si="0"/>
        <v>0</v>
      </c>
      <c r="K84" s="108" t="s">
        <v>121</v>
      </c>
      <c r="L84" s="167">
        <v>2</v>
      </c>
      <c r="M84" s="168"/>
      <c r="N84" s="105" t="s">
        <v>25</v>
      </c>
    </row>
    <row r="85" spans="1:14" s="4" customFormat="1" ht="15.75" thickBot="1">
      <c r="A85" s="156"/>
      <c r="B85" s="61"/>
      <c r="C85" s="25" t="s">
        <v>130</v>
      </c>
      <c r="D85" s="99"/>
      <c r="E85" s="83"/>
      <c r="F85" s="86"/>
      <c r="G85" s="83" t="s">
        <v>91</v>
      </c>
      <c r="H85" s="83" t="s">
        <v>93</v>
      </c>
      <c r="I85" s="100">
        <f>ROUNDUP((D85*E85)*0.5,0)</f>
        <v>0</v>
      </c>
      <c r="J85" s="101">
        <f t="shared" si="0"/>
        <v>0</v>
      </c>
      <c r="K85" s="108" t="s">
        <v>98</v>
      </c>
      <c r="L85" s="167">
        <v>2</v>
      </c>
      <c r="M85" s="168"/>
      <c r="N85" s="105" t="s">
        <v>99</v>
      </c>
    </row>
    <row r="86" spans="1:14" s="4" customFormat="1" ht="15.75" thickBot="1">
      <c r="A86" s="156"/>
      <c r="B86" s="61"/>
      <c r="C86" s="25" t="s">
        <v>130</v>
      </c>
      <c r="D86" s="99"/>
      <c r="E86" s="83"/>
      <c r="F86" s="86"/>
      <c r="G86" s="83" t="s">
        <v>88</v>
      </c>
      <c r="H86" s="83" t="s">
        <v>94</v>
      </c>
      <c r="I86" s="13">
        <f>ROUNDUP((D86*E86)*0.5,0)</f>
        <v>0</v>
      </c>
      <c r="J86" s="102">
        <f t="shared" si="0"/>
        <v>0</v>
      </c>
      <c r="K86" s="108" t="s">
        <v>98</v>
      </c>
      <c r="L86" s="167">
        <v>2</v>
      </c>
      <c r="M86" s="168"/>
      <c r="N86" s="105" t="s">
        <v>100</v>
      </c>
    </row>
    <row r="87" spans="1:14" s="4" customFormat="1" ht="15.75" thickBot="1">
      <c r="A87" s="156"/>
      <c r="B87" s="61"/>
      <c r="C87" s="25" t="s">
        <v>130</v>
      </c>
      <c r="D87" s="99"/>
      <c r="E87" s="83"/>
      <c r="F87" s="86"/>
      <c r="G87" s="83" t="s">
        <v>89</v>
      </c>
      <c r="H87" s="83" t="s">
        <v>95</v>
      </c>
      <c r="I87" s="13">
        <f>ROUNDUP((D87*E87)*0.5,0)</f>
        <v>0</v>
      </c>
      <c r="J87" s="102">
        <f t="shared" si="0"/>
        <v>0</v>
      </c>
      <c r="K87" s="108" t="s">
        <v>98</v>
      </c>
      <c r="L87" s="167">
        <v>2</v>
      </c>
      <c r="M87" s="168"/>
      <c r="N87" s="105" t="s">
        <v>100</v>
      </c>
    </row>
    <row r="88" spans="1:14" s="4" customFormat="1" ht="15.75" thickBot="1">
      <c r="A88" s="156"/>
      <c r="B88" s="61"/>
      <c r="C88" s="25" t="s">
        <v>130</v>
      </c>
      <c r="D88" s="99"/>
      <c r="E88" s="83"/>
      <c r="F88" s="86"/>
      <c r="G88" s="83" t="s">
        <v>92</v>
      </c>
      <c r="H88" s="83" t="s">
        <v>96</v>
      </c>
      <c r="I88" s="103">
        <f>ROUNDUP((D88*E88)*0.5,0)</f>
        <v>0</v>
      </c>
      <c r="J88" s="104">
        <f t="shared" si="0"/>
        <v>0</v>
      </c>
      <c r="K88" s="109" t="s">
        <v>121</v>
      </c>
      <c r="L88" s="175">
        <v>2</v>
      </c>
      <c r="M88" s="176"/>
      <c r="N88" s="110" t="s">
        <v>25</v>
      </c>
    </row>
    <row r="89" spans="1:14" s="4" customFormat="1" ht="16.5" thickBot="1">
      <c r="A89" s="156"/>
      <c r="B89" s="61"/>
      <c r="D89" s="35"/>
      <c r="I89" s="113" t="s">
        <v>118</v>
      </c>
      <c r="J89" s="114">
        <f>SUM(J81:J88)</f>
        <v>0</v>
      </c>
      <c r="L89" s="177">
        <f>(I81*L81)+(I82*L82)+(I83*L83)+(I84*L84)+(I85*L85)+(I86*L86)+(I87*L87)+(I88*L88)</f>
        <v>0</v>
      </c>
      <c r="M89" s="178"/>
      <c r="N89" s="115" t="s">
        <v>118</v>
      </c>
    </row>
    <row r="90" spans="1:14" s="45" customFormat="1" ht="15.75">
      <c r="A90" s="157"/>
      <c r="B90" s="62"/>
      <c r="C90" s="45" t="s">
        <v>52</v>
      </c>
      <c r="D90" s="46"/>
      <c r="I90" s="11"/>
      <c r="J90" s="47"/>
      <c r="L90" s="47"/>
      <c r="M90" s="11"/>
      <c r="N90" s="63"/>
    </row>
    <row r="91" spans="1:14" s="45" customFormat="1" ht="16.5" thickBot="1">
      <c r="A91" s="157"/>
      <c r="B91" s="62"/>
      <c r="D91" s="46"/>
      <c r="H91" s="111" t="s">
        <v>47</v>
      </c>
      <c r="I91" s="112"/>
      <c r="J91" s="112"/>
      <c r="K91" s="112"/>
      <c r="L91" s="47"/>
      <c r="M91" s="11"/>
      <c r="N91" s="63"/>
    </row>
    <row r="92" spans="1:14" s="45" customFormat="1" ht="16.5" thickBot="1">
      <c r="A92" s="157"/>
      <c r="B92" s="62"/>
      <c r="D92" s="46"/>
      <c r="G92" s="162">
        <f>J89+L89</f>
        <v>0</v>
      </c>
      <c r="H92" s="166"/>
      <c r="L92" s="47"/>
      <c r="M92" s="11"/>
      <c r="N92" s="63"/>
    </row>
    <row r="93" spans="1:14" s="45" customFormat="1" ht="16.5" thickBot="1">
      <c r="A93" s="157"/>
      <c r="B93" s="64"/>
      <c r="C93" s="65"/>
      <c r="D93" s="66"/>
      <c r="E93" s="65"/>
      <c r="F93" s="65"/>
      <c r="G93" s="65"/>
      <c r="H93" s="65"/>
      <c r="I93" s="67"/>
      <c r="J93" s="68"/>
      <c r="K93" s="65"/>
      <c r="L93" s="68"/>
      <c r="M93" s="67"/>
      <c r="N93" s="69"/>
    </row>
    <row r="94" spans="1:13" s="45" customFormat="1" ht="16.5" thickBot="1">
      <c r="A94" s="116"/>
      <c r="B94" s="44"/>
      <c r="D94" s="46"/>
      <c r="I94" s="11"/>
      <c r="J94" s="47"/>
      <c r="L94" s="47"/>
      <c r="M94" s="11"/>
    </row>
    <row r="95" spans="1:14" s="4" customFormat="1" ht="15.75" thickBot="1">
      <c r="A95" s="156" t="s">
        <v>53</v>
      </c>
      <c r="B95" s="58"/>
      <c r="C95" s="59"/>
      <c r="D95" s="60" t="s">
        <v>126</v>
      </c>
      <c r="E95" s="60" t="s">
        <v>127</v>
      </c>
      <c r="F95" s="60" t="s">
        <v>111</v>
      </c>
      <c r="G95" s="60" t="s">
        <v>85</v>
      </c>
      <c r="H95" s="60" t="s">
        <v>112</v>
      </c>
      <c r="I95" s="60" t="s">
        <v>97</v>
      </c>
      <c r="J95" s="60" t="s">
        <v>117</v>
      </c>
      <c r="K95" s="184" t="s">
        <v>17</v>
      </c>
      <c r="L95" s="185"/>
      <c r="M95" s="185"/>
      <c r="N95" s="186"/>
    </row>
    <row r="96" spans="1:14" s="4" customFormat="1" ht="15.75" customHeight="1" thickBot="1">
      <c r="A96" s="190"/>
      <c r="B96" s="61"/>
      <c r="C96" s="137" t="s">
        <v>131</v>
      </c>
      <c r="D96" s="99"/>
      <c r="E96" s="83"/>
      <c r="F96" s="86"/>
      <c r="G96" s="83" t="s">
        <v>54</v>
      </c>
      <c r="H96" s="83" t="s">
        <v>93</v>
      </c>
      <c r="I96" s="13">
        <f>ROUNDUP(((D96*E96)*3.14)/25,0)</f>
        <v>0</v>
      </c>
      <c r="J96" s="119">
        <f aca="true" t="shared" si="1" ref="J96:J103">F96*I96</f>
        <v>0</v>
      </c>
      <c r="K96" s="108" t="s">
        <v>98</v>
      </c>
      <c r="L96" s="167">
        <v>2</v>
      </c>
      <c r="M96" s="168"/>
      <c r="N96" s="10" t="s">
        <v>99</v>
      </c>
    </row>
    <row r="97" spans="1:14" s="4" customFormat="1" ht="15.75" thickBot="1">
      <c r="A97" s="190"/>
      <c r="B97" s="61"/>
      <c r="C97" s="137" t="s">
        <v>131</v>
      </c>
      <c r="D97" s="99"/>
      <c r="E97" s="83"/>
      <c r="F97" s="86"/>
      <c r="G97" s="83" t="s">
        <v>55</v>
      </c>
      <c r="H97" s="83" t="s">
        <v>94</v>
      </c>
      <c r="I97" s="13">
        <f>ROUNDUP(((D97*E97)*3.14)/25,0)</f>
        <v>0</v>
      </c>
      <c r="J97" s="120">
        <f t="shared" si="1"/>
        <v>0</v>
      </c>
      <c r="K97" s="108" t="s">
        <v>98</v>
      </c>
      <c r="L97" s="180">
        <v>2</v>
      </c>
      <c r="M97" s="181"/>
      <c r="N97" s="10" t="s">
        <v>100</v>
      </c>
    </row>
    <row r="98" spans="1:14" s="4" customFormat="1" ht="15.75" thickBot="1">
      <c r="A98" s="190"/>
      <c r="B98" s="61"/>
      <c r="C98" s="137" t="s">
        <v>131</v>
      </c>
      <c r="D98" s="99"/>
      <c r="E98" s="83"/>
      <c r="F98" s="86"/>
      <c r="G98" s="83" t="s">
        <v>57</v>
      </c>
      <c r="H98" s="83" t="s">
        <v>58</v>
      </c>
      <c r="I98" s="13">
        <f>ROUNDUP(((D98*E98)*3.14)/25,0)</f>
        <v>0</v>
      </c>
      <c r="J98" s="120">
        <f t="shared" si="1"/>
        <v>0</v>
      </c>
      <c r="K98" s="108" t="s">
        <v>98</v>
      </c>
      <c r="L98" s="180">
        <v>2</v>
      </c>
      <c r="M98" s="181"/>
      <c r="N98" s="10" t="s">
        <v>100</v>
      </c>
    </row>
    <row r="99" spans="1:14" s="4" customFormat="1" ht="15">
      <c r="A99" s="190"/>
      <c r="B99" s="61"/>
      <c r="C99" s="139" t="s">
        <v>131</v>
      </c>
      <c r="D99" s="140"/>
      <c r="E99" s="85"/>
      <c r="F99" s="84"/>
      <c r="G99" s="85" t="s">
        <v>56</v>
      </c>
      <c r="H99" s="85" t="s">
        <v>59</v>
      </c>
      <c r="I99" s="13">
        <f>ROUNDUP(((D99*E99)*3.14)/25,0)</f>
        <v>0</v>
      </c>
      <c r="J99" s="141">
        <f t="shared" si="1"/>
        <v>0</v>
      </c>
      <c r="K99" s="142" t="s">
        <v>121</v>
      </c>
      <c r="L99" s="180">
        <v>2</v>
      </c>
      <c r="M99" s="181"/>
      <c r="N99" s="10" t="s">
        <v>25</v>
      </c>
    </row>
    <row r="100" spans="1:14" s="4" customFormat="1" ht="15">
      <c r="A100" s="190"/>
      <c r="B100" s="61"/>
      <c r="C100" s="143" t="s">
        <v>134</v>
      </c>
      <c r="D100" s="144"/>
      <c r="E100" s="144"/>
      <c r="F100" s="146"/>
      <c r="G100" s="145" t="s">
        <v>135</v>
      </c>
      <c r="H100" s="145" t="s">
        <v>31</v>
      </c>
      <c r="I100" s="13">
        <f>ROUNDUP(((D100*E100)*3.14)/23.5,0)</f>
        <v>0</v>
      </c>
      <c r="J100" s="141">
        <f t="shared" si="1"/>
        <v>0</v>
      </c>
      <c r="K100" s="142" t="s">
        <v>121</v>
      </c>
      <c r="L100" s="180">
        <v>2</v>
      </c>
      <c r="M100" s="181"/>
      <c r="N100" s="10" t="s">
        <v>25</v>
      </c>
    </row>
    <row r="101" spans="1:14" s="4" customFormat="1" ht="15">
      <c r="A101" s="190"/>
      <c r="B101" s="61"/>
      <c r="C101" s="143" t="s">
        <v>134</v>
      </c>
      <c r="D101" s="144"/>
      <c r="E101" s="144"/>
      <c r="F101" s="146"/>
      <c r="G101" s="145" t="s">
        <v>136</v>
      </c>
      <c r="H101" s="145" t="s">
        <v>32</v>
      </c>
      <c r="I101" s="13">
        <f>ROUNDUP(((D101*E101)*3.14)/23.5,0)</f>
        <v>0</v>
      </c>
      <c r="J101" s="141">
        <f t="shared" si="1"/>
        <v>0</v>
      </c>
      <c r="K101" s="142" t="s">
        <v>121</v>
      </c>
      <c r="L101" s="180">
        <v>2</v>
      </c>
      <c r="M101" s="181"/>
      <c r="N101" s="10" t="s">
        <v>25</v>
      </c>
    </row>
    <row r="102" spans="1:14" s="4" customFormat="1" ht="15">
      <c r="A102" s="190"/>
      <c r="B102" s="61"/>
      <c r="C102" s="143" t="s">
        <v>134</v>
      </c>
      <c r="D102" s="144"/>
      <c r="E102" s="144"/>
      <c r="F102" s="146"/>
      <c r="G102" s="145" t="s">
        <v>137</v>
      </c>
      <c r="H102" s="145" t="s">
        <v>139</v>
      </c>
      <c r="I102" s="13">
        <f>ROUNDUP(((D102*E102)*3.14)/23.5,0)</f>
        <v>0</v>
      </c>
      <c r="J102" s="141">
        <f t="shared" si="1"/>
        <v>0</v>
      </c>
      <c r="K102" s="142" t="s">
        <v>121</v>
      </c>
      <c r="L102" s="180">
        <v>2</v>
      </c>
      <c r="M102" s="181"/>
      <c r="N102" s="10" t="s">
        <v>25</v>
      </c>
    </row>
    <row r="103" spans="1:14" s="4" customFormat="1" ht="15">
      <c r="A103" s="190"/>
      <c r="B103" s="61"/>
      <c r="C103" s="143" t="s">
        <v>134</v>
      </c>
      <c r="D103" s="144"/>
      <c r="E103" s="144"/>
      <c r="F103" s="146"/>
      <c r="G103" s="145" t="s">
        <v>138</v>
      </c>
      <c r="H103" s="145" t="s">
        <v>44</v>
      </c>
      <c r="I103" s="13">
        <f>ROUNDUP(((D103*E103)*3.14)/23.5,0)</f>
        <v>0</v>
      </c>
      <c r="J103" s="141">
        <f t="shared" si="1"/>
        <v>0</v>
      </c>
      <c r="K103" s="142" t="s">
        <v>121</v>
      </c>
      <c r="L103" s="188">
        <v>2</v>
      </c>
      <c r="M103" s="189"/>
      <c r="N103" s="10" t="s">
        <v>25</v>
      </c>
    </row>
    <row r="104" spans="1:14" s="4" customFormat="1" ht="16.5" thickBot="1">
      <c r="A104" s="190"/>
      <c r="B104" s="61"/>
      <c r="D104" s="35"/>
      <c r="I104" s="113" t="s">
        <v>118</v>
      </c>
      <c r="J104" s="114">
        <f>SUM(J96:J103)</f>
        <v>0</v>
      </c>
      <c r="L104" s="182">
        <f>(I96*L96)+(I97*L97)+(I98*L98)+(I99*L99)+(I100*L100)+(I101*L101)+(I102*L102)+(I103*L103)</f>
        <v>0</v>
      </c>
      <c r="M104" s="183"/>
      <c r="N104" s="115" t="s">
        <v>118</v>
      </c>
    </row>
    <row r="105" spans="1:14" s="45" customFormat="1" ht="15.75">
      <c r="A105" s="190"/>
      <c r="B105" s="62"/>
      <c r="C105" s="138" t="s">
        <v>132</v>
      </c>
      <c r="D105" s="46"/>
      <c r="I105" s="11"/>
      <c r="J105" s="47"/>
      <c r="L105" s="47"/>
      <c r="M105" s="11"/>
      <c r="N105" s="63"/>
    </row>
    <row r="106" spans="1:14" s="45" customFormat="1" ht="16.5" thickBot="1">
      <c r="A106" s="190"/>
      <c r="B106" s="62"/>
      <c r="D106" s="46"/>
      <c r="H106" s="111" t="s">
        <v>60</v>
      </c>
      <c r="I106" s="118"/>
      <c r="J106" s="118"/>
      <c r="K106" s="118"/>
      <c r="L106" s="47"/>
      <c r="M106" s="11"/>
      <c r="N106" s="63"/>
    </row>
    <row r="107" spans="1:14" s="45" customFormat="1" ht="16.5" thickBot="1">
      <c r="A107" s="190"/>
      <c r="B107" s="62"/>
      <c r="D107" s="46"/>
      <c r="G107" s="162">
        <f>J104+L104</f>
        <v>0</v>
      </c>
      <c r="H107" s="166"/>
      <c r="L107" s="47"/>
      <c r="M107" s="11"/>
      <c r="N107" s="63"/>
    </row>
    <row r="108" spans="1:14" s="45" customFormat="1" ht="16.5" thickBot="1">
      <c r="A108" s="190"/>
      <c r="B108" s="64"/>
      <c r="C108" s="65"/>
      <c r="D108" s="66"/>
      <c r="E108" s="65"/>
      <c r="F108" s="65"/>
      <c r="G108" s="65"/>
      <c r="H108" s="65"/>
      <c r="I108" s="67"/>
      <c r="J108" s="68"/>
      <c r="K108" s="65"/>
      <c r="L108" s="68"/>
      <c r="M108" s="67"/>
      <c r="N108" s="69"/>
    </row>
    <row r="109" spans="1:13" s="45" customFormat="1" ht="16.5" thickBot="1">
      <c r="A109" s="117"/>
      <c r="B109" s="44"/>
      <c r="D109" s="46"/>
      <c r="I109" s="11"/>
      <c r="J109" s="47"/>
      <c r="L109" s="47"/>
      <c r="M109" s="11"/>
    </row>
    <row r="110" spans="1:13" s="4" customFormat="1" ht="15.75" thickBot="1">
      <c r="A110" s="74"/>
      <c r="B110" s="58"/>
      <c r="C110" s="59"/>
      <c r="D110" s="60" t="s">
        <v>126</v>
      </c>
      <c r="E110" s="60" t="s">
        <v>127</v>
      </c>
      <c r="F110" s="60" t="s">
        <v>111</v>
      </c>
      <c r="G110" s="60" t="s">
        <v>112</v>
      </c>
      <c r="H110" s="60" t="s">
        <v>97</v>
      </c>
      <c r="I110" s="60" t="s">
        <v>117</v>
      </c>
      <c r="J110" s="187" t="s">
        <v>17</v>
      </c>
      <c r="K110" s="158"/>
      <c r="L110" s="158"/>
      <c r="M110" s="23"/>
    </row>
    <row r="111" spans="1:13" s="4" customFormat="1" ht="14.25" customHeight="1" thickBot="1">
      <c r="A111" s="156" t="s">
        <v>61</v>
      </c>
      <c r="B111" s="61"/>
      <c r="C111" s="137" t="s">
        <v>133</v>
      </c>
      <c r="D111" s="99"/>
      <c r="E111" s="83"/>
      <c r="F111" s="86"/>
      <c r="G111" s="83" t="s">
        <v>31</v>
      </c>
      <c r="H111" s="100">
        <f>ROUNDUP((D111*E111)*0.25,0)</f>
        <v>0</v>
      </c>
      <c r="I111" s="119">
        <f aca="true" t="shared" si="2" ref="I111:I118">F111*H111</f>
        <v>0</v>
      </c>
      <c r="J111" s="106" t="s">
        <v>121</v>
      </c>
      <c r="K111" s="164">
        <v>2</v>
      </c>
      <c r="L111" s="165"/>
      <c r="M111" s="107" t="s">
        <v>25</v>
      </c>
    </row>
    <row r="112" spans="1:13" s="4" customFormat="1" ht="14.25" customHeight="1" thickBot="1">
      <c r="A112" s="156"/>
      <c r="B112" s="61"/>
      <c r="C112" s="25" t="s">
        <v>62</v>
      </c>
      <c r="D112" s="99"/>
      <c r="E112" s="83"/>
      <c r="F112" s="86"/>
      <c r="G112" s="83" t="s">
        <v>64</v>
      </c>
      <c r="H112" s="13">
        <f>ROUNDUP((D112*E112)*0.25,0)</f>
        <v>0</v>
      </c>
      <c r="I112" s="120">
        <f t="shared" si="2"/>
        <v>0</v>
      </c>
      <c r="J112" s="108" t="s">
        <v>121</v>
      </c>
      <c r="K112" s="167">
        <v>2</v>
      </c>
      <c r="L112" s="168"/>
      <c r="M112" s="105" t="s">
        <v>25</v>
      </c>
    </row>
    <row r="113" spans="1:13" s="4" customFormat="1" ht="15.75" thickBot="1">
      <c r="A113" s="156"/>
      <c r="B113" s="61"/>
      <c r="C113" s="25" t="s">
        <v>62</v>
      </c>
      <c r="D113" s="99"/>
      <c r="E113" s="83"/>
      <c r="F113" s="86"/>
      <c r="G113" s="83" t="s">
        <v>65</v>
      </c>
      <c r="H113" s="13">
        <f>ROUNDUP((D113*E113)*0.25,0)</f>
        <v>0</v>
      </c>
      <c r="I113" s="120">
        <f t="shared" si="2"/>
        <v>0</v>
      </c>
      <c r="J113" s="108" t="s">
        <v>121</v>
      </c>
      <c r="K113" s="167">
        <v>2</v>
      </c>
      <c r="L113" s="168"/>
      <c r="M113" s="105" t="s">
        <v>25</v>
      </c>
    </row>
    <row r="114" spans="1:13" s="4" customFormat="1" ht="15.75" thickBot="1">
      <c r="A114" s="156"/>
      <c r="B114" s="61"/>
      <c r="C114" s="25" t="s">
        <v>62</v>
      </c>
      <c r="D114" s="99"/>
      <c r="E114" s="83"/>
      <c r="F114" s="86"/>
      <c r="G114" s="83" t="s">
        <v>66</v>
      </c>
      <c r="H114" s="103">
        <f>ROUNDUP((D114*E114)*0.25,0)</f>
        <v>0</v>
      </c>
      <c r="I114" s="121">
        <f t="shared" si="2"/>
        <v>0</v>
      </c>
      <c r="J114" s="108" t="s">
        <v>121</v>
      </c>
      <c r="K114" s="167">
        <v>2</v>
      </c>
      <c r="L114" s="168"/>
      <c r="M114" s="105" t="s">
        <v>25</v>
      </c>
    </row>
    <row r="115" spans="1:13" s="4" customFormat="1" ht="15.75" thickBot="1">
      <c r="A115" s="156"/>
      <c r="B115" s="61"/>
      <c r="C115" s="25" t="s">
        <v>63</v>
      </c>
      <c r="D115" s="99"/>
      <c r="E115" s="83"/>
      <c r="F115" s="86"/>
      <c r="G115" s="83" t="s">
        <v>67</v>
      </c>
      <c r="H115" s="100">
        <f>ROUNDUP((D115*E115)*0.13,0)</f>
        <v>0</v>
      </c>
      <c r="I115" s="119">
        <f t="shared" si="2"/>
        <v>0</v>
      </c>
      <c r="J115" s="108" t="s">
        <v>98</v>
      </c>
      <c r="K115" s="167">
        <v>2</v>
      </c>
      <c r="L115" s="168"/>
      <c r="M115" s="105" t="s">
        <v>99</v>
      </c>
    </row>
    <row r="116" spans="1:13" s="4" customFormat="1" ht="15.75" thickBot="1">
      <c r="A116" s="156"/>
      <c r="B116" s="61"/>
      <c r="C116" s="25" t="s">
        <v>63</v>
      </c>
      <c r="D116" s="99"/>
      <c r="E116" s="83"/>
      <c r="F116" s="86"/>
      <c r="G116" s="83" t="s">
        <v>64</v>
      </c>
      <c r="H116" s="13">
        <f>ROUNDUP((D116*E116)*0.13,0)</f>
        <v>0</v>
      </c>
      <c r="I116" s="120">
        <f t="shared" si="2"/>
        <v>0</v>
      </c>
      <c r="J116" s="108" t="s">
        <v>98</v>
      </c>
      <c r="K116" s="167">
        <v>2</v>
      </c>
      <c r="L116" s="168"/>
      <c r="M116" s="105" t="s">
        <v>100</v>
      </c>
    </row>
    <row r="117" spans="1:13" s="4" customFormat="1" ht="15.75" thickBot="1">
      <c r="A117" s="156"/>
      <c r="B117" s="61"/>
      <c r="C117" s="25" t="s">
        <v>63</v>
      </c>
      <c r="D117" s="99"/>
      <c r="E117" s="83"/>
      <c r="F117" s="86"/>
      <c r="G117" s="83" t="s">
        <v>68</v>
      </c>
      <c r="H117" s="13">
        <f>ROUNDUP((D117*E117)*0.13,0)</f>
        <v>0</v>
      </c>
      <c r="I117" s="120">
        <f t="shared" si="2"/>
        <v>0</v>
      </c>
      <c r="J117" s="108" t="s">
        <v>98</v>
      </c>
      <c r="K117" s="167">
        <v>2</v>
      </c>
      <c r="L117" s="168"/>
      <c r="M117" s="105" t="s">
        <v>100</v>
      </c>
    </row>
    <row r="118" spans="1:13" s="4" customFormat="1" ht="15.75" thickBot="1">
      <c r="A118" s="156"/>
      <c r="B118" s="61"/>
      <c r="C118" s="25" t="s">
        <v>63</v>
      </c>
      <c r="D118" s="99"/>
      <c r="E118" s="83"/>
      <c r="F118" s="86"/>
      <c r="G118" s="83" t="s">
        <v>31</v>
      </c>
      <c r="H118" s="103">
        <f>ROUNDUP((D118*E118)*0.13,0)</f>
        <v>0</v>
      </c>
      <c r="I118" s="121">
        <f t="shared" si="2"/>
        <v>0</v>
      </c>
      <c r="J118" s="109" t="s">
        <v>121</v>
      </c>
      <c r="K118" s="175">
        <v>2</v>
      </c>
      <c r="L118" s="176"/>
      <c r="M118" s="110" t="s">
        <v>25</v>
      </c>
    </row>
    <row r="119" spans="1:14" s="4" customFormat="1" ht="16.5" thickBot="1">
      <c r="A119" s="156"/>
      <c r="B119" s="61"/>
      <c r="D119" s="35"/>
      <c r="H119" s="113" t="s">
        <v>118</v>
      </c>
      <c r="I119" s="114">
        <f>SUM(I111:I118)</f>
        <v>0</v>
      </c>
      <c r="K119" s="177">
        <f>(H111*K111)+(H112*K112)+(H113*K113)+(H114*K114)+(H115*K115)+(H116*K116)+(H117*K117)+(H118*K118)</f>
        <v>0</v>
      </c>
      <c r="L119" s="179"/>
      <c r="M119" s="93" t="s">
        <v>118</v>
      </c>
      <c r="N119" s="122"/>
    </row>
    <row r="120" spans="1:13" s="45" customFormat="1" ht="15.75">
      <c r="A120" s="157"/>
      <c r="B120" s="62"/>
      <c r="C120" s="45" t="s">
        <v>52</v>
      </c>
      <c r="D120" s="46"/>
      <c r="I120" s="11"/>
      <c r="J120" s="47"/>
      <c r="L120" s="47"/>
      <c r="M120" s="51"/>
    </row>
    <row r="121" spans="1:13" s="45" customFormat="1" ht="16.5" thickBot="1">
      <c r="A121" s="157"/>
      <c r="B121" s="62"/>
      <c r="D121" s="46"/>
      <c r="H121" s="111" t="s">
        <v>47</v>
      </c>
      <c r="I121" s="118"/>
      <c r="J121" s="118"/>
      <c r="K121" s="118"/>
      <c r="L121" s="47"/>
      <c r="M121" s="51"/>
    </row>
    <row r="122" spans="1:13" s="45" customFormat="1" ht="16.5" thickBot="1">
      <c r="A122" s="157"/>
      <c r="B122" s="62"/>
      <c r="D122" s="46"/>
      <c r="G122" s="162">
        <f>I119+K119</f>
        <v>0</v>
      </c>
      <c r="H122" s="166"/>
      <c r="L122" s="47"/>
      <c r="M122" s="51"/>
    </row>
    <row r="123" spans="1:13" s="45" customFormat="1" ht="16.5" thickBot="1">
      <c r="A123" s="157"/>
      <c r="B123" s="64"/>
      <c r="C123" s="65"/>
      <c r="D123" s="66"/>
      <c r="E123" s="65"/>
      <c r="F123" s="65"/>
      <c r="G123" s="65"/>
      <c r="H123" s="65"/>
      <c r="I123" s="67"/>
      <c r="J123" s="68"/>
      <c r="K123" s="65"/>
      <c r="L123" s="68"/>
      <c r="M123" s="123"/>
    </row>
    <row r="124" spans="1:11" s="45" customFormat="1" ht="16.5" thickBot="1">
      <c r="A124" s="44"/>
      <c r="B124" s="44"/>
      <c r="D124" s="46"/>
      <c r="G124" s="11"/>
      <c r="H124" s="47"/>
      <c r="J124" s="47"/>
      <c r="K124" s="11"/>
    </row>
    <row r="125" spans="1:12" s="4" customFormat="1" ht="15.75" thickBot="1">
      <c r="A125" s="71"/>
      <c r="B125" s="58"/>
      <c r="C125" s="59"/>
      <c r="D125" s="72" t="s">
        <v>2</v>
      </c>
      <c r="E125" s="72" t="s">
        <v>4</v>
      </c>
      <c r="F125" s="72" t="s">
        <v>117</v>
      </c>
      <c r="G125" s="59"/>
      <c r="H125" s="158" t="s">
        <v>17</v>
      </c>
      <c r="I125" s="158"/>
      <c r="J125" s="158"/>
      <c r="K125" s="59"/>
      <c r="L125" s="23"/>
    </row>
    <row r="126" spans="1:12" s="4" customFormat="1" ht="15.75" thickBot="1">
      <c r="A126" s="147" t="s">
        <v>1</v>
      </c>
      <c r="B126" s="61"/>
      <c r="C126" s="126" t="s">
        <v>70</v>
      </c>
      <c r="D126" s="83"/>
      <c r="E126" s="87"/>
      <c r="F126" s="101">
        <f aca="true" t="shared" si="3" ref="F126:F135">D126*E126</f>
        <v>0</v>
      </c>
      <c r="H126" s="126" t="s">
        <v>5</v>
      </c>
      <c r="I126" s="86">
        <v>10</v>
      </c>
      <c r="J126" s="23" t="s">
        <v>26</v>
      </c>
      <c r="L126" s="52"/>
    </row>
    <row r="127" spans="1:12" s="4" customFormat="1" ht="15.75" thickBot="1">
      <c r="A127" s="147"/>
      <c r="B127" s="61"/>
      <c r="C127" s="127" t="s">
        <v>69</v>
      </c>
      <c r="D127" s="83"/>
      <c r="E127" s="88"/>
      <c r="F127" s="102">
        <f t="shared" si="3"/>
        <v>0</v>
      </c>
      <c r="H127" s="127" t="s">
        <v>121</v>
      </c>
      <c r="I127" s="86">
        <v>15</v>
      </c>
      <c r="J127" s="52" t="s">
        <v>27</v>
      </c>
      <c r="L127" s="52"/>
    </row>
    <row r="128" spans="1:12" s="4" customFormat="1" ht="15.75" thickBot="1">
      <c r="A128" s="147"/>
      <c r="B128" s="61"/>
      <c r="C128" s="127" t="s">
        <v>72</v>
      </c>
      <c r="D128" s="83"/>
      <c r="E128" s="88"/>
      <c r="F128" s="102">
        <f t="shared" si="3"/>
        <v>0</v>
      </c>
      <c r="H128" s="127" t="s">
        <v>121</v>
      </c>
      <c r="I128" s="86">
        <v>2</v>
      </c>
      <c r="J128" s="52" t="s">
        <v>71</v>
      </c>
      <c r="L128" s="52"/>
    </row>
    <row r="129" spans="1:12" s="4" customFormat="1" ht="15.75" thickBot="1">
      <c r="A129" s="147"/>
      <c r="B129" s="61"/>
      <c r="C129" s="127"/>
      <c r="D129" s="83"/>
      <c r="E129" s="88"/>
      <c r="F129" s="102">
        <f t="shared" si="3"/>
        <v>0</v>
      </c>
      <c r="H129" s="127" t="s">
        <v>121</v>
      </c>
      <c r="I129" s="86">
        <v>0</v>
      </c>
      <c r="J129" s="52" t="s">
        <v>27</v>
      </c>
      <c r="L129" s="52"/>
    </row>
    <row r="130" spans="1:12" s="4" customFormat="1" ht="15.75" thickBot="1">
      <c r="A130" s="147"/>
      <c r="B130" s="61"/>
      <c r="C130" s="127"/>
      <c r="D130" s="83"/>
      <c r="E130" s="89"/>
      <c r="F130" s="102">
        <f t="shared" si="3"/>
        <v>0</v>
      </c>
      <c r="H130" s="127" t="s">
        <v>121</v>
      </c>
      <c r="I130" s="86">
        <v>0</v>
      </c>
      <c r="J130" s="52" t="s">
        <v>27</v>
      </c>
      <c r="L130" s="52"/>
    </row>
    <row r="131" spans="1:12" s="4" customFormat="1" ht="15.75" thickBot="1">
      <c r="A131" s="147"/>
      <c r="B131" s="61"/>
      <c r="C131" s="127"/>
      <c r="D131" s="83"/>
      <c r="E131" s="86"/>
      <c r="F131" s="102">
        <f t="shared" si="3"/>
        <v>0</v>
      </c>
      <c r="H131" s="127" t="s">
        <v>121</v>
      </c>
      <c r="I131" s="86"/>
      <c r="J131" s="52" t="s">
        <v>27</v>
      </c>
      <c r="L131" s="52"/>
    </row>
    <row r="132" spans="1:12" s="4" customFormat="1" ht="15.75" thickBot="1">
      <c r="A132" s="147"/>
      <c r="B132" s="61"/>
      <c r="C132" s="127"/>
      <c r="D132" s="83"/>
      <c r="E132" s="124"/>
      <c r="F132" s="102">
        <f t="shared" si="3"/>
        <v>0</v>
      </c>
      <c r="H132" s="127" t="s">
        <v>121</v>
      </c>
      <c r="I132" s="86">
        <v>0</v>
      </c>
      <c r="J132" s="52" t="s">
        <v>27</v>
      </c>
      <c r="L132" s="52"/>
    </row>
    <row r="133" spans="1:12" s="4" customFormat="1" ht="15.75" thickBot="1">
      <c r="A133" s="147"/>
      <c r="B133" s="61"/>
      <c r="C133" s="127"/>
      <c r="D133" s="83"/>
      <c r="E133" s="86"/>
      <c r="F133" s="102">
        <f t="shared" si="3"/>
        <v>0</v>
      </c>
      <c r="H133" s="127" t="s">
        <v>121</v>
      </c>
      <c r="I133" s="86"/>
      <c r="J133" s="52" t="s">
        <v>28</v>
      </c>
      <c r="L133" s="52"/>
    </row>
    <row r="134" spans="1:12" s="4" customFormat="1" ht="15.75" thickBot="1">
      <c r="A134" s="147"/>
      <c r="B134" s="61"/>
      <c r="C134" s="127"/>
      <c r="D134" s="83"/>
      <c r="E134" s="86"/>
      <c r="F134" s="102">
        <f t="shared" si="3"/>
        <v>0</v>
      </c>
      <c r="H134" s="127" t="s">
        <v>121</v>
      </c>
      <c r="I134" s="86"/>
      <c r="J134" s="52" t="s">
        <v>29</v>
      </c>
      <c r="L134" s="52"/>
    </row>
    <row r="135" spans="1:12" s="4" customFormat="1" ht="15.75" thickBot="1">
      <c r="A135" s="147"/>
      <c r="B135" s="61"/>
      <c r="C135" s="127"/>
      <c r="D135" s="83"/>
      <c r="E135" s="124"/>
      <c r="F135" s="102">
        <f t="shared" si="3"/>
        <v>0</v>
      </c>
      <c r="H135" s="127" t="s">
        <v>121</v>
      </c>
      <c r="I135" s="86"/>
      <c r="J135" s="52" t="s">
        <v>29</v>
      </c>
      <c r="L135" s="52"/>
    </row>
    <row r="136" spans="1:12" s="4" customFormat="1" ht="15.75" thickBot="1">
      <c r="A136" s="147"/>
      <c r="B136" s="61"/>
      <c r="C136" s="77" t="s">
        <v>128</v>
      </c>
      <c r="D136" s="24" t="s">
        <v>3</v>
      </c>
      <c r="E136" s="86"/>
      <c r="F136" s="102">
        <f>E136</f>
        <v>0</v>
      </c>
      <c r="H136" s="77"/>
      <c r="I136" s="36" t="s">
        <v>3</v>
      </c>
      <c r="J136" s="52"/>
      <c r="L136" s="52"/>
    </row>
    <row r="137" spans="1:12" s="4" customFormat="1" ht="15.75" thickBot="1">
      <c r="A137" s="147"/>
      <c r="B137" s="61"/>
      <c r="C137" s="26" t="s">
        <v>0</v>
      </c>
      <c r="D137" s="128" t="s">
        <v>3</v>
      </c>
      <c r="E137" s="125"/>
      <c r="F137" s="104">
        <f>E137</f>
        <v>0</v>
      </c>
      <c r="H137" s="26"/>
      <c r="I137" s="129" t="s">
        <v>3</v>
      </c>
      <c r="J137" s="7"/>
      <c r="L137" s="52"/>
    </row>
    <row r="138" spans="2:12" s="4" customFormat="1" ht="16.5" thickBot="1">
      <c r="B138" s="61"/>
      <c r="E138" s="113" t="s">
        <v>118</v>
      </c>
      <c r="F138" s="91">
        <f>SUM(F126:F137)</f>
        <v>0</v>
      </c>
      <c r="I138" s="130">
        <f>D126*I126+D127*I127+D128*I128+D129*I129+D130*I130+D131*I131+D132*I132+D133*I133+D134*I134+D135*I135</f>
        <v>0</v>
      </c>
      <c r="J138" s="115" t="s">
        <v>118</v>
      </c>
      <c r="L138" s="52"/>
    </row>
    <row r="139" spans="2:12" s="4" customFormat="1" ht="15">
      <c r="B139" s="61"/>
      <c r="L139" s="52"/>
    </row>
    <row r="140" spans="2:12" s="4" customFormat="1" ht="16.5" thickBot="1">
      <c r="B140" s="61"/>
      <c r="F140" s="18" t="s">
        <v>6</v>
      </c>
      <c r="L140" s="52"/>
    </row>
    <row r="141" spans="1:12" s="4" customFormat="1" ht="16.5" thickBot="1">
      <c r="A141" s="16"/>
      <c r="B141" s="61"/>
      <c r="E141" s="18"/>
      <c r="G141" s="94">
        <f>SUM(F138,I138)</f>
        <v>0</v>
      </c>
      <c r="H141" s="95"/>
      <c r="L141" s="52"/>
    </row>
    <row r="142" spans="1:12" s="4" customFormat="1" ht="16.5" thickBot="1">
      <c r="A142" s="16"/>
      <c r="B142" s="54"/>
      <c r="C142" s="55"/>
      <c r="D142" s="55"/>
      <c r="E142" s="73"/>
      <c r="F142" s="55"/>
      <c r="G142" s="70"/>
      <c r="H142" s="70"/>
      <c r="I142" s="55"/>
      <c r="J142" s="55"/>
      <c r="K142" s="55"/>
      <c r="L142" s="7"/>
    </row>
    <row r="143" spans="1:5" s="4" customFormat="1" ht="16.5" thickBot="1">
      <c r="A143" s="16"/>
      <c r="B143" s="16"/>
      <c r="E143" s="18"/>
    </row>
    <row r="144" spans="1:12" s="4" customFormat="1" ht="15.75" thickBot="1">
      <c r="A144" s="16"/>
      <c r="B144" s="58"/>
      <c r="C144" s="59"/>
      <c r="D144" s="60" t="s">
        <v>2</v>
      </c>
      <c r="E144" s="60" t="s">
        <v>111</v>
      </c>
      <c r="F144" s="60" t="s">
        <v>115</v>
      </c>
      <c r="G144" s="59"/>
      <c r="H144" s="59"/>
      <c r="I144" s="59"/>
      <c r="J144" s="59"/>
      <c r="K144" s="59"/>
      <c r="L144" s="23"/>
    </row>
    <row r="145" spans="1:12" s="4" customFormat="1" ht="15.75" thickBot="1">
      <c r="A145" s="147" t="s">
        <v>10</v>
      </c>
      <c r="B145" s="61"/>
      <c r="C145" s="126" t="s">
        <v>7</v>
      </c>
      <c r="D145" s="83"/>
      <c r="E145" s="131"/>
      <c r="F145" s="132">
        <f>D145*E145</f>
        <v>0</v>
      </c>
      <c r="L145" s="52"/>
    </row>
    <row r="146" spans="1:12" s="4" customFormat="1" ht="15.75" thickBot="1">
      <c r="A146" s="147"/>
      <c r="B146" s="61"/>
      <c r="C146" s="127" t="s">
        <v>50</v>
      </c>
      <c r="D146" s="83"/>
      <c r="E146" s="131"/>
      <c r="F146" s="133">
        <f>D146*E146</f>
        <v>0</v>
      </c>
      <c r="L146" s="52"/>
    </row>
    <row r="147" spans="1:12" s="4" customFormat="1" ht="15.75" thickBot="1">
      <c r="A147" s="147"/>
      <c r="B147" s="61"/>
      <c r="C147" s="127" t="s">
        <v>8</v>
      </c>
      <c r="D147" s="83"/>
      <c r="E147" s="131"/>
      <c r="F147" s="133">
        <f>D147*E147</f>
        <v>0</v>
      </c>
      <c r="L147" s="52"/>
    </row>
    <row r="148" spans="1:12" s="4" customFormat="1" ht="16.5" thickBot="1">
      <c r="A148" s="147"/>
      <c r="B148" s="61"/>
      <c r="C148" s="26" t="s">
        <v>9</v>
      </c>
      <c r="D148" s="134" t="s">
        <v>45</v>
      </c>
      <c r="E148" s="135">
        <v>150</v>
      </c>
      <c r="F148" s="104"/>
      <c r="G148" s="136" t="s">
        <v>51</v>
      </c>
      <c r="L148" s="52"/>
    </row>
    <row r="149" spans="1:12" s="4" customFormat="1" ht="16.5" thickBot="1">
      <c r="A149" s="16"/>
      <c r="B149" s="61"/>
      <c r="C149" s="4" t="s">
        <v>46</v>
      </c>
      <c r="F149" s="18" t="s">
        <v>118</v>
      </c>
      <c r="G149" s="94">
        <f>SUM(F145:F148)+E148</f>
        <v>150</v>
      </c>
      <c r="H149" s="95"/>
      <c r="L149" s="52"/>
    </row>
    <row r="150" spans="1:12" s="4" customFormat="1" ht="16.5" thickBot="1">
      <c r="A150" s="16"/>
      <c r="B150" s="54"/>
      <c r="C150" s="55"/>
      <c r="D150" s="55"/>
      <c r="E150" s="73"/>
      <c r="F150" s="55"/>
      <c r="G150" s="55"/>
      <c r="H150" s="55"/>
      <c r="I150" s="55"/>
      <c r="J150" s="55"/>
      <c r="K150" s="55"/>
      <c r="L150" s="7"/>
    </row>
    <row r="151" spans="1:5" s="4" customFormat="1" ht="15.75">
      <c r="A151" s="16"/>
      <c r="B151" s="16"/>
      <c r="E151" s="18"/>
    </row>
    <row r="152" spans="3:13" ht="15.75">
      <c r="C152" s="4"/>
      <c r="D152" s="4"/>
      <c r="E152" s="18"/>
      <c r="F152" s="4"/>
      <c r="G152" s="4"/>
      <c r="H152" s="4"/>
      <c r="I152" s="4"/>
      <c r="J152" s="4"/>
      <c r="K152" s="4"/>
      <c r="L152" s="4"/>
      <c r="M152" s="4"/>
    </row>
    <row r="153" spans="3:13" ht="15.75">
      <c r="C153" s="4"/>
      <c r="D153" s="4"/>
      <c r="E153" s="18"/>
      <c r="F153" s="4"/>
      <c r="G153" s="4"/>
      <c r="H153" s="4"/>
      <c r="I153" s="4"/>
      <c r="J153" s="4"/>
      <c r="K153" s="4"/>
      <c r="L153" s="4"/>
      <c r="M153" s="4"/>
    </row>
    <row r="154" spans="3:11" ht="15.75">
      <c r="C154" s="4"/>
      <c r="D154" s="4"/>
      <c r="E154" s="18"/>
      <c r="F154" s="4"/>
      <c r="G154" s="4"/>
      <c r="H154" s="4"/>
      <c r="I154" s="4"/>
      <c r="J154" s="4"/>
      <c r="K154" s="4"/>
    </row>
    <row r="155" spans="3:11" ht="15.75">
      <c r="C155" s="4"/>
      <c r="D155" s="4"/>
      <c r="E155" s="18"/>
      <c r="F155" s="4"/>
      <c r="G155" s="4"/>
      <c r="H155" s="4"/>
      <c r="I155" s="4"/>
      <c r="J155" s="4"/>
      <c r="K155" s="4"/>
    </row>
    <row r="156" spans="3:11" ht="15.75">
      <c r="C156" s="4"/>
      <c r="D156" s="4"/>
      <c r="E156" s="18"/>
      <c r="F156" s="4"/>
      <c r="G156" s="4"/>
      <c r="H156" s="4"/>
      <c r="I156" s="4"/>
      <c r="J156" s="4"/>
      <c r="K156" s="4"/>
    </row>
    <row r="157" spans="3:11" ht="15.75">
      <c r="C157" s="4"/>
      <c r="D157" s="4"/>
      <c r="E157" s="18"/>
      <c r="F157" s="4"/>
      <c r="G157" s="4"/>
      <c r="H157" s="4"/>
      <c r="I157" s="4"/>
      <c r="J157" s="4"/>
      <c r="K157" s="4"/>
    </row>
    <row r="158" ht="15">
      <c r="C158" s="6"/>
    </row>
    <row r="159" ht="15">
      <c r="C159" s="6"/>
    </row>
    <row r="160" ht="15">
      <c r="C160" s="6"/>
    </row>
    <row r="161" ht="15">
      <c r="C161" s="6"/>
    </row>
    <row r="162" ht="15">
      <c r="C162" s="6"/>
    </row>
    <row r="163" ht="15">
      <c r="C163" s="6"/>
    </row>
    <row r="164" ht="15">
      <c r="C164" s="6"/>
    </row>
    <row r="165" ht="15">
      <c r="C165" s="6"/>
    </row>
    <row r="166" ht="15">
      <c r="C166" s="6"/>
    </row>
    <row r="167" ht="15">
      <c r="C167" s="6"/>
    </row>
    <row r="168" ht="15">
      <c r="C168" s="6"/>
    </row>
    <row r="169" ht="15">
      <c r="C169" s="6"/>
    </row>
    <row r="170" ht="15">
      <c r="C170" s="6"/>
    </row>
    <row r="171" ht="15">
      <c r="C171" s="6"/>
    </row>
    <row r="172" ht="15">
      <c r="C172" s="6"/>
    </row>
    <row r="173" ht="15">
      <c r="C173" s="6"/>
    </row>
    <row r="174" ht="15">
      <c r="C174" s="6"/>
    </row>
    <row r="175" ht="15">
      <c r="C175" s="6"/>
    </row>
    <row r="176" ht="15">
      <c r="C176" s="6"/>
    </row>
    <row r="177" ht="15">
      <c r="C177" s="6"/>
    </row>
    <row r="178" ht="15">
      <c r="C178" s="6"/>
    </row>
    <row r="179" ht="15">
      <c r="C179" s="6"/>
    </row>
    <row r="180" ht="15">
      <c r="C180" s="6"/>
    </row>
    <row r="181" ht="15">
      <c r="C181" s="6"/>
    </row>
  </sheetData>
  <sheetProtection/>
  <mergeCells count="59">
    <mergeCell ref="L100:M100"/>
    <mergeCell ref="L101:M101"/>
    <mergeCell ref="L102:M102"/>
    <mergeCell ref="L103:M103"/>
    <mergeCell ref="L96:M96"/>
    <mergeCell ref="A95:A108"/>
    <mergeCell ref="J110:L110"/>
    <mergeCell ref="A111:A123"/>
    <mergeCell ref="K111:L111"/>
    <mergeCell ref="K112:L112"/>
    <mergeCell ref="K113:L113"/>
    <mergeCell ref="K114:L114"/>
    <mergeCell ref="K115:L115"/>
    <mergeCell ref="K116:L116"/>
    <mergeCell ref="G92:H92"/>
    <mergeCell ref="K117:L117"/>
    <mergeCell ref="K118:L118"/>
    <mergeCell ref="K119:L119"/>
    <mergeCell ref="L97:M97"/>
    <mergeCell ref="L98:M98"/>
    <mergeCell ref="L99:M99"/>
    <mergeCell ref="L104:M104"/>
    <mergeCell ref="G107:H107"/>
    <mergeCell ref="K95:N95"/>
    <mergeCell ref="L84:M84"/>
    <mergeCell ref="L85:M85"/>
    <mergeCell ref="L86:M86"/>
    <mergeCell ref="L87:M87"/>
    <mergeCell ref="L88:M88"/>
    <mergeCell ref="L89:M89"/>
    <mergeCell ref="H17:I17"/>
    <mergeCell ref="C1:J1"/>
    <mergeCell ref="D13:E13"/>
    <mergeCell ref="I61:K61"/>
    <mergeCell ref="B61:G61"/>
    <mergeCell ref="E25:F25"/>
    <mergeCell ref="C29:D29"/>
    <mergeCell ref="C30:D30"/>
    <mergeCell ref="C32:D32"/>
    <mergeCell ref="K80:M80"/>
    <mergeCell ref="I62:K62"/>
    <mergeCell ref="H125:J125"/>
    <mergeCell ref="A126:A137"/>
    <mergeCell ref="A61:A78"/>
    <mergeCell ref="G77:H77"/>
    <mergeCell ref="L81:M81"/>
    <mergeCell ref="G122:H122"/>
    <mergeCell ref="L82:M82"/>
    <mergeCell ref="L83:M83"/>
    <mergeCell ref="A145:A148"/>
    <mergeCell ref="D17:E17"/>
    <mergeCell ref="D18:E18"/>
    <mergeCell ref="D19:E19"/>
    <mergeCell ref="D20:E20"/>
    <mergeCell ref="D22:E22"/>
    <mergeCell ref="E24:F24"/>
    <mergeCell ref="C33:D33"/>
    <mergeCell ref="F76:I76"/>
    <mergeCell ref="A81:A93"/>
  </mergeCells>
  <printOptions/>
  <pageMargins left="0.33" right="0.25" top="0.25" bottom="0.25" header="0.5" footer="0.5"/>
  <pageSetup fitToHeight="0" fitToWidth="1" horizontalDpi="600" verticalDpi="600" orientation="portrait" scale="65" r:id="rId4"/>
  <headerFooter alignWithMargins="0">
    <oddFooter>&amp;R&amp;P</oddFooter>
  </headerFooter>
  <rowBreaks count="1" manualBreakCount="1">
    <brk id="58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Larson</dc:creator>
  <cp:keywords/>
  <dc:description/>
  <cp:lastModifiedBy>Cassie Krey</cp:lastModifiedBy>
  <cp:lastPrinted>2007-06-25T22:05:51Z</cp:lastPrinted>
  <dcterms:created xsi:type="dcterms:W3CDTF">2004-05-25T17:13:14Z</dcterms:created>
  <dcterms:modified xsi:type="dcterms:W3CDTF">2021-04-15T16:23:09Z</dcterms:modified>
  <cp:category/>
  <cp:version/>
  <cp:contentType/>
  <cp:contentStatus/>
</cp:coreProperties>
</file>